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F2C" lockStructure="1"/>
  <bookViews>
    <workbookView xWindow="9585" yWindow="0" windowWidth="9645" windowHeight="8220" tabRatio="651" firstSheet="1" activeTab="1"/>
  </bookViews>
  <sheets>
    <sheet name="INSTRUC. PLAN DE ACCION Y SEG" sheetId="14" state="hidden" r:id="rId1"/>
    <sheet name="FOR. PARA DILIGENCIAR PA Y SEGU" sheetId="9" r:id="rId2"/>
    <sheet name="PONDERACION DE IMPORTANCIA" sheetId="15" r:id="rId3"/>
    <sheet name="CRONOGRAMA" sheetId="10" r:id="rId4"/>
    <sheet name="POBLACION PRIORITAR BENEFICIADA" sheetId="16" r:id="rId5"/>
  </sheets>
  <definedNames>
    <definedName name="_Toc318378522" localSheetId="1">'FOR. PARA DILIGENCIAR PA Y SEGU'!$BD$46</definedName>
    <definedName name="_Toc318378522" localSheetId="0">'INSTRUC. PLAN DE ACCION Y SEG'!$BD$43</definedName>
    <definedName name="_Toc318378528" localSheetId="1">'FOR. PARA DILIGENCIAR PA Y SEGU'!$BD$51</definedName>
    <definedName name="_Toc318378528" localSheetId="0">'INSTRUC. PLAN DE ACCION Y SEG'!$BD$48</definedName>
    <definedName name="_Toc318378529" localSheetId="1">'FOR. PARA DILIGENCIAR PA Y SEGU'!$BD$97</definedName>
    <definedName name="_Toc318378529" localSheetId="0">'INSTRUC. PLAN DE ACCION Y SEG'!$BD$96</definedName>
    <definedName name="_Toc318378547" localSheetId="1">'FOR. PARA DILIGENCIAR PA Y SEGU'!$BD$149</definedName>
    <definedName name="_Toc318378547" localSheetId="0">'INSTRUC. PLAN DE ACCION Y SEG'!$BD$148</definedName>
    <definedName name="_Toc318378560" localSheetId="1">'FOR. PARA DILIGENCIAR PA Y SEGU'!$BD$175</definedName>
    <definedName name="_Toc318378560" localSheetId="0">'INSTRUC. PLAN DE ACCION Y SEG'!$BD$174</definedName>
    <definedName name="_Toc320192452" localSheetId="1">'FOR. PARA DILIGENCIAR PA Y SEGU'!$BD$159</definedName>
    <definedName name="_Toc320192452" localSheetId="0">'INSTRUC. PLAN DE ACCION Y SEG'!$BD$158</definedName>
    <definedName name="_Toc320192469" localSheetId="1">'FOR. PARA DILIGENCIAR PA Y SEGU'!$BD$167</definedName>
    <definedName name="_Toc320192469" localSheetId="0">'INSTRUC. PLAN DE ACCION Y SEG'!$BD$166</definedName>
    <definedName name="_Toc320192471" localSheetId="1">'FOR. PARA DILIGENCIAR PA Y SEGU'!$BD$171</definedName>
    <definedName name="_Toc320192471" localSheetId="0">'INSTRUC. PLAN DE ACCION Y SEG'!$BD$170</definedName>
    <definedName name="_Toc320192472" localSheetId="1">'FOR. PARA DILIGENCIAR PA Y SEGU'!$BD$174</definedName>
    <definedName name="_Toc320192472" localSheetId="0">'INSTRUC. PLAN DE ACCION Y SEG'!$BD$173</definedName>
    <definedName name="_Toc320789834" localSheetId="1">'FOR. PARA DILIGENCIAR PA Y SEGU'!$BD$187</definedName>
    <definedName name="_Toc320789834" localSheetId="0">'INSTRUC. PLAN DE ACCION Y SEG'!$BD$186</definedName>
    <definedName name="_Toc323051937" localSheetId="1">'FOR. PARA DILIGENCIAR PA Y SEGU'!$BD$48</definedName>
    <definedName name="_Toc323051937" localSheetId="0">'INSTRUC. PLAN DE ACCION Y SEG'!$BD$45</definedName>
    <definedName name="_Toc323051939" localSheetId="1">'FOR. PARA DILIGENCIAR PA Y SEGU'!$BD$49</definedName>
    <definedName name="_Toc323051939" localSheetId="0">'INSTRUC. PLAN DE ACCION Y SEG'!$BD$46</definedName>
    <definedName name="_Toc323051940" localSheetId="1">'FOR. PARA DILIGENCIAR PA Y SEGU'!$BD$87</definedName>
    <definedName name="_Toc323051940" localSheetId="0">'INSTRUC. PLAN DE ACCION Y SEG'!$BD$86</definedName>
    <definedName name="_Toc323051943" localSheetId="1">'FOR. PARA DILIGENCIAR PA Y SEGU'!$BD$88</definedName>
    <definedName name="_Toc323051943" localSheetId="0">'INSTRUC. PLAN DE ACCION Y SEG'!$BD$87</definedName>
    <definedName name="_Toc323051946" localSheetId="1">'FOR. PARA DILIGENCIAR PA Y SEGU'!$BD$90</definedName>
    <definedName name="_Toc323051946" localSheetId="0">'INSTRUC. PLAN DE ACCION Y SEG'!$BD$89</definedName>
    <definedName name="_Toc323051948" localSheetId="1">'FOR. PARA DILIGENCIAR PA Y SEGU'!$BD$94</definedName>
    <definedName name="_Toc323051948" localSheetId="0">'INSTRUC. PLAN DE ACCION Y SEG'!$BD$93</definedName>
    <definedName name="_Toc323051953" localSheetId="1">'FOR. PARA DILIGENCIAR PA Y SEGU'!$BD$96</definedName>
    <definedName name="_Toc323051953" localSheetId="0">'INSTRUC. PLAN DE ACCION Y SEG'!$BD$95</definedName>
    <definedName name="_Toc323051955" localSheetId="1">'FOR. PARA DILIGENCIAR PA Y SEGU'!$BD$98</definedName>
    <definedName name="_Toc323051955" localSheetId="0">'INSTRUC. PLAN DE ACCION Y SEG'!$BD$97</definedName>
    <definedName name="_Toc323051957" localSheetId="1">'FOR. PARA DILIGENCIAR PA Y SEGU'!$BD$99</definedName>
    <definedName name="_Toc323051957" localSheetId="0">'INSTRUC. PLAN DE ACCION Y SEG'!$BD$98</definedName>
    <definedName name="_Toc323051964" localSheetId="1">'FOR. PARA DILIGENCIAR PA Y SEGU'!$BD$107</definedName>
    <definedName name="_Toc323051964" localSheetId="0">'INSTRUC. PLAN DE ACCION Y SEG'!$BD$106</definedName>
    <definedName name="_Toc323051966" localSheetId="1">'FOR. PARA DILIGENCIAR PA Y SEGU'!$BD$109</definedName>
    <definedName name="_Toc323051966" localSheetId="0">'INSTRUC. PLAN DE ACCION Y SEG'!$BD$108</definedName>
    <definedName name="_Toc323051967" localSheetId="1">'FOR. PARA DILIGENCIAR PA Y SEGU'!$BD$111</definedName>
    <definedName name="_Toc323051967" localSheetId="0">'INSTRUC. PLAN DE ACCION Y SEG'!$BD$110</definedName>
    <definedName name="_Toc323051971" localSheetId="1">'FOR. PARA DILIGENCIAR PA Y SEGU'!$BD$114</definedName>
    <definedName name="_Toc323051971" localSheetId="0">'INSTRUC. PLAN DE ACCION Y SEG'!$BD$113</definedName>
    <definedName name="_Toc323051972" localSheetId="1">'FOR. PARA DILIGENCIAR PA Y SEGU'!$BD$115</definedName>
    <definedName name="_Toc323051972" localSheetId="0">'INSTRUC. PLAN DE ACCION Y SEG'!$BD$114</definedName>
    <definedName name="_Toc323051973" localSheetId="1">'FOR. PARA DILIGENCIAR PA Y SEGU'!$BD$124</definedName>
    <definedName name="_Toc323051973" localSheetId="0">'INSTRUC. PLAN DE ACCION Y SEG'!$BD$123</definedName>
    <definedName name="_Toc323051986" localSheetId="1">'FOR. PARA DILIGENCIAR PA Y SEGU'!$BD$137</definedName>
    <definedName name="_Toc323051986" localSheetId="0">'INSTRUC. PLAN DE ACCION Y SEG'!$BD$136</definedName>
    <definedName name="_Toc323051987" localSheetId="1">'FOR. PARA DILIGENCIAR PA Y SEGU'!$BD$139</definedName>
    <definedName name="_Toc323051987" localSheetId="0">'INSTRUC. PLAN DE ACCION Y SEG'!$BD$138</definedName>
    <definedName name="_Toc323051992" localSheetId="1">'FOR. PARA DILIGENCIAR PA Y SEGU'!$BD$144</definedName>
    <definedName name="_Toc323051992" localSheetId="0">'INSTRUC. PLAN DE ACCION Y SEG'!$BD$143</definedName>
    <definedName name="_Toc323051997" localSheetId="1">'FOR. PARA DILIGENCIAR PA Y SEGU'!$BD$158</definedName>
    <definedName name="_Toc323051997" localSheetId="0">'INSTRUC. PLAN DE ACCION Y SEG'!$BD$157</definedName>
    <definedName name="_Toc323052017" localSheetId="1">'FOR. PARA DILIGENCIAR PA Y SEGU'!$BD$178</definedName>
    <definedName name="_Toc323052017" localSheetId="0">'INSTRUC. PLAN DE ACCION Y SEG'!$BD$177</definedName>
    <definedName name="_xlnm.Print_Area" localSheetId="3">CRONOGRAMA!$A$1:$AJ$20</definedName>
    <definedName name="_xlnm.Print_Area" localSheetId="1">'FOR. PARA DILIGENCIAR PA Y SEGU'!$C$1:$O$84</definedName>
    <definedName name="_xlnm.Print_Area" localSheetId="0">'INSTRUC. PLAN DE ACCION Y SEG'!$C$1:$N$39</definedName>
    <definedName name="CMP" localSheetId="0">'INSTRUC. PLAN DE ACCION Y SEG'!$BE$2:$BE$189</definedName>
    <definedName name="CMP">'FOR. PARA DILIGENCIAR PA Y SEGU'!$BE$4:$BE$190</definedName>
    <definedName name="MatrizP" localSheetId="0">'INSTRUC. PLAN DE ACCION Y SEG'!$BU$1:$CA$192</definedName>
    <definedName name="MatrizP">'FOR. PARA DILIGENCIAR PA Y SEGU'!$BU$1:$CA$193</definedName>
    <definedName name="MatrizR" localSheetId="0">'INSTRUC. PLAN DE ACCION Y SEG'!$BL$1:$BQ$72</definedName>
    <definedName name="MatrizR">'FOR. PARA DILIGENCIAR PA Y SEGU'!$BL$1:$BQ$75</definedName>
    <definedName name="MP" localSheetId="0">'INSTRUC. PLAN DE ACCION Y SEG'!$BD$2:$BD$189</definedName>
    <definedName name="MP">'FOR. PARA DILIGENCIAR PA Y SEGU'!$BD$4:$BD$190</definedName>
    <definedName name="MR" localSheetId="0">'INSTRUC. PLAN DE ACCION Y SEG'!$BC$2:$BC$75</definedName>
    <definedName name="MR">'FOR. PARA DILIGENCIAR PA Y SEGU'!$BC$73:$BC$78</definedName>
    <definedName name="Nucleos" localSheetId="0">'INSTRUC. PLAN DE ACCION Y SEG'!$AZ$1:$AZ$5</definedName>
    <definedName name="Nucleos">'FOR. PARA DILIGENCIAR PA Y SEGU'!$AZ$1:$AZ$5</definedName>
    <definedName name="Prog" localSheetId="0">'INSTRUC. PLAN DE ACCION Y SEG'!$BA$2:$BA$39</definedName>
    <definedName name="Prog">'FOR. PARA DILIGENCIAR PA Y SEGU'!$BA$4:$BA$41</definedName>
    <definedName name="Secre" localSheetId="0">'INSTRUC. PLAN DE ACCION Y SEG'!$AY$2:$AY$18</definedName>
    <definedName name="Secre">'FOR. PARA DILIGENCIAR PA Y SEGU'!$AY$15:$AY$20</definedName>
    <definedName name="secretarias" localSheetId="0">'INSTRUC. PLAN DE ACCION Y SEG'!$AY$2:$AY$29</definedName>
    <definedName name="secretarias">'FOR. PARA DILIGENCIAR PA Y SEGU'!$AY$15:$AY$31</definedName>
    <definedName name="SubP" localSheetId="0">'INSTRUC. PLAN DE ACCION Y SEG'!$BB$2:$BB$107</definedName>
    <definedName name="SubP">'FOR. PARA DILIGENCIAR PA Y SEGU'!$BB$4:$BB$107</definedName>
    <definedName name="trimestre" localSheetId="0">'INSTRUC. PLAN DE ACCION Y SEG'!$AX$2:$AX$6</definedName>
    <definedName name="trimestre">'FOR. PARA DILIGENCIAR PA Y SEGU'!$AX$2:$AX$6</definedName>
    <definedName name="Varia1">'PONDERACION DE IMPORTANCIA'!$R$2:$S$4</definedName>
    <definedName name="Varia2">'PONDERACION DE IMPORTANCIA'!$U$2:$V$4</definedName>
    <definedName name="varia3">'PONDERACION DE IMPORTANCIA'!$U$1:$V$4</definedName>
    <definedName name="varia4">'PONDERACION DE IMPORTANCIA'!$R$1:$S$4</definedName>
    <definedName name="Vigencia" localSheetId="0">'INSTRUC. PLAN DE ACCION Y SEG'!$AW$2:$AW$6</definedName>
    <definedName name="Vigencia">'FOR. PARA DILIGENCIAR PA Y SEGU'!$AW$2:$AW$6</definedName>
  </definedNames>
  <calcPr calcId="145621"/>
  <customWorkbookViews>
    <customWorkbookView name="Planeación Dptal - Vista personalizada" guid="{45D1695E-EF09-47B0-BCC8-C3B2A72817F3}" mergeInterval="0" personalView="1" maximized="1" windowWidth="1020" windowHeight="596" activeSheetId="8"/>
  </customWorkbookViews>
</workbook>
</file>

<file path=xl/calcChain.xml><?xml version="1.0" encoding="utf-8"?>
<calcChain xmlns="http://schemas.openxmlformats.org/spreadsheetml/2006/main">
  <c r="AK7" i="16" l="1"/>
  <c r="AK8" i="16"/>
  <c r="AK9" i="16"/>
  <c r="AK10" i="16"/>
  <c r="AK11" i="16"/>
  <c r="AK12" i="16"/>
  <c r="AK13" i="16"/>
  <c r="AK14" i="16"/>
  <c r="AK15" i="16"/>
  <c r="AK16" i="16"/>
  <c r="AK17" i="16"/>
  <c r="AK18" i="16"/>
  <c r="N35" i="9" l="1"/>
  <c r="M23" i="9"/>
  <c r="M24" i="9"/>
  <c r="M25" i="9"/>
  <c r="M26" i="9"/>
  <c r="M27" i="9"/>
  <c r="M28" i="9"/>
  <c r="M29" i="9"/>
  <c r="M30" i="9"/>
  <c r="M22" i="9"/>
  <c r="O12" i="9"/>
  <c r="O13" i="9"/>
  <c r="O14" i="9"/>
  <c r="O15" i="9"/>
  <c r="O16" i="9"/>
  <c r="O17" i="9"/>
  <c r="O18" i="9"/>
  <c r="O19" i="9"/>
  <c r="O11" i="9"/>
  <c r="O68" i="9"/>
  <c r="O67" i="9"/>
  <c r="O66" i="9"/>
  <c r="O65" i="9"/>
  <c r="O64" i="9"/>
  <c r="O63" i="9"/>
  <c r="O62" i="9"/>
  <c r="O61" i="9"/>
  <c r="O60" i="9"/>
  <c r="O59" i="9"/>
  <c r="O58" i="9"/>
  <c r="O57" i="9"/>
  <c r="O56" i="9"/>
  <c r="O55" i="9"/>
  <c r="O53" i="9"/>
  <c r="O52" i="9"/>
  <c r="O51" i="9"/>
  <c r="O50" i="9"/>
  <c r="O49" i="9"/>
  <c r="O48" i="9"/>
  <c r="O47" i="9"/>
  <c r="O46" i="9"/>
  <c r="O45" i="9"/>
  <c r="O43" i="9"/>
  <c r="O42" i="9"/>
  <c r="O41" i="9"/>
  <c r="O40" i="9"/>
  <c r="O39" i="9"/>
  <c r="P78" i="9"/>
  <c r="K70" i="9"/>
  <c r="K71" i="9"/>
  <c r="K72" i="9"/>
  <c r="K73" i="9"/>
  <c r="K74" i="9"/>
  <c r="K75" i="9"/>
  <c r="K76" i="9"/>
  <c r="K77" i="9"/>
  <c r="K78"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O54" i="9"/>
  <c r="AM47" i="16"/>
  <c r="AL47" i="16"/>
  <c r="T47" i="16"/>
  <c r="S47" i="16"/>
  <c r="L47" i="16"/>
  <c r="J47" i="16"/>
  <c r="H47" i="16"/>
  <c r="G47" i="16"/>
  <c r="F47" i="16"/>
  <c r="D47" i="16"/>
  <c r="AF37" i="10"/>
  <c r="AF36" i="10"/>
  <c r="AF35" i="10"/>
  <c r="AF34" i="10"/>
  <c r="AF33" i="10"/>
  <c r="AF32" i="10"/>
  <c r="AF31" i="10"/>
  <c r="AF30" i="10"/>
  <c r="AF29" i="10"/>
  <c r="AF28" i="10"/>
  <c r="AF27" i="10"/>
  <c r="AF26" i="10"/>
  <c r="AF25" i="10"/>
  <c r="AF24" i="10"/>
  <c r="AF23" i="10"/>
  <c r="AF22" i="10"/>
  <c r="AF21" i="10"/>
  <c r="AF20" i="10"/>
  <c r="AF19" i="10"/>
  <c r="AF18" i="10"/>
  <c r="AF16" i="10"/>
  <c r="M79" i="9"/>
  <c r="L79" i="9"/>
  <c r="I79" i="9"/>
  <c r="H79" i="9"/>
  <c r="AO47" i="16"/>
  <c r="AN47" i="16"/>
  <c r="AJ47" i="16"/>
  <c r="AI47" i="16"/>
  <c r="AH47" i="16"/>
  <c r="AG47" i="16"/>
  <c r="AF47" i="16"/>
  <c r="AE47" i="16"/>
  <c r="AD47" i="16"/>
  <c r="AC47" i="16"/>
  <c r="AB47" i="16"/>
  <c r="AA47" i="16"/>
  <c r="Z47" i="16"/>
  <c r="Y47" i="16"/>
  <c r="X47" i="16"/>
  <c r="W47" i="16"/>
  <c r="V47" i="16"/>
  <c r="U47" i="16"/>
  <c r="R47" i="16"/>
  <c r="Q47" i="16"/>
  <c r="P47" i="16"/>
  <c r="O47" i="16"/>
  <c r="N47" i="16"/>
  <c r="M47" i="16"/>
  <c r="K47" i="16"/>
  <c r="I47" i="16"/>
  <c r="E47" i="16"/>
  <c r="C47" i="16"/>
  <c r="B47" i="16"/>
  <c r="A46" i="16"/>
  <c r="O76" i="9"/>
  <c r="A45" i="16"/>
  <c r="O75" i="9"/>
  <c r="A44" i="16"/>
  <c r="O74" i="9"/>
  <c r="A43" i="16"/>
  <c r="O73" i="9"/>
  <c r="A42" i="16"/>
  <c r="O72" i="9"/>
  <c r="A41" i="16"/>
  <c r="A40" i="16"/>
  <c r="O70" i="9"/>
  <c r="A39" i="16"/>
  <c r="O69" i="9"/>
  <c r="A38" i="16"/>
  <c r="A37" i="16"/>
  <c r="A36" i="16"/>
  <c r="A35" i="16"/>
  <c r="A34" i="16"/>
  <c r="A33" i="16"/>
  <c r="A32" i="16"/>
  <c r="A31" i="16"/>
  <c r="A30" i="16"/>
  <c r="A29" i="16"/>
  <c r="A28" i="16"/>
  <c r="AD46" i="10"/>
  <c r="AE46" i="10" s="1"/>
  <c r="A46" i="10"/>
  <c r="AD45" i="10"/>
  <c r="AE45" i="10" s="1"/>
  <c r="A45" i="10"/>
  <c r="AD44" i="10"/>
  <c r="AE44" i="10" s="1"/>
  <c r="A44" i="10"/>
  <c r="AD43" i="10"/>
  <c r="AE43" i="10" s="1"/>
  <c r="A43" i="10"/>
  <c r="AD42" i="10"/>
  <c r="AE42" i="10" s="1"/>
  <c r="A42" i="10"/>
  <c r="AD41" i="10"/>
  <c r="AE41" i="10" s="1"/>
  <c r="A41" i="10"/>
  <c r="AD40" i="10"/>
  <c r="AE40" i="10" s="1"/>
  <c r="A40" i="10"/>
  <c r="AD39" i="10"/>
  <c r="AE39" i="10" s="1"/>
  <c r="A39" i="10"/>
  <c r="AD38" i="10"/>
  <c r="AE38" i="10" s="1"/>
  <c r="A38" i="10"/>
  <c r="AD37" i="10"/>
  <c r="AE37" i="10" s="1"/>
  <c r="A37" i="10"/>
  <c r="AD36" i="10"/>
  <c r="AE36" i="10" s="1"/>
  <c r="A36" i="10"/>
  <c r="AD35" i="10"/>
  <c r="AE35" i="10" s="1"/>
  <c r="A35" i="10"/>
  <c r="AD34" i="10"/>
  <c r="AE34" i="10" s="1"/>
  <c r="A34" i="10"/>
  <c r="AD33" i="10"/>
  <c r="AE33" i="10" s="1"/>
  <c r="A33" i="10"/>
  <c r="AD32" i="10"/>
  <c r="AE32" i="10" s="1"/>
  <c r="A32" i="10"/>
  <c r="AD31" i="10"/>
  <c r="AE31" i="10" s="1"/>
  <c r="A31" i="10"/>
  <c r="AD30" i="10"/>
  <c r="AE30" i="10" s="1"/>
  <c r="A30" i="10"/>
  <c r="AD29" i="10"/>
  <c r="AE29" i="10" s="1"/>
  <c r="A29" i="10"/>
  <c r="H41" i="15"/>
  <c r="I41" i="15" s="1"/>
  <c r="H40" i="15"/>
  <c r="I40" i="15" s="1"/>
  <c r="H39" i="15"/>
  <c r="I39" i="15" s="1"/>
  <c r="H38" i="15"/>
  <c r="I38" i="15" s="1"/>
  <c r="H37" i="15"/>
  <c r="I37" i="15" s="1"/>
  <c r="H36" i="15"/>
  <c r="I36" i="15" s="1"/>
  <c r="H35" i="15"/>
  <c r="I35" i="15" s="1"/>
  <c r="H34" i="15"/>
  <c r="I34" i="15" s="1"/>
  <c r="H33" i="15"/>
  <c r="I33" i="15" s="1"/>
  <c r="H32" i="15"/>
  <c r="I32" i="15" s="1"/>
  <c r="H31" i="15"/>
  <c r="I31" i="15" s="1"/>
  <c r="H30" i="15"/>
  <c r="I30" i="15" s="1"/>
  <c r="H29" i="15"/>
  <c r="I29" i="15" s="1"/>
  <c r="H28" i="15"/>
  <c r="I28" i="15" s="1"/>
  <c r="H27" i="15"/>
  <c r="I27" i="15" s="1"/>
  <c r="H26" i="15"/>
  <c r="I26" i="15" s="1"/>
  <c r="H25" i="15"/>
  <c r="I25" i="15" s="1"/>
  <c r="H24" i="15"/>
  <c r="I24" i="15" s="1"/>
  <c r="A41" i="15"/>
  <c r="A40" i="15"/>
  <c r="A39" i="15"/>
  <c r="A38" i="15"/>
  <c r="A37" i="15"/>
  <c r="A36" i="15"/>
  <c r="A35" i="15"/>
  <c r="A34" i="15"/>
  <c r="A33" i="15"/>
  <c r="A32" i="15"/>
  <c r="A31" i="15"/>
  <c r="A30" i="15"/>
  <c r="A29" i="15"/>
  <c r="A28" i="15"/>
  <c r="A27" i="15"/>
  <c r="A26" i="15"/>
  <c r="A25" i="15"/>
  <c r="N78" i="9"/>
  <c r="O77" i="9"/>
  <c r="N77" i="9"/>
  <c r="N76" i="9"/>
  <c r="N75" i="9"/>
  <c r="N74" i="9"/>
  <c r="N73" i="9"/>
  <c r="N72" i="9"/>
  <c r="N71" i="9"/>
  <c r="N70" i="9"/>
  <c r="N69" i="9"/>
  <c r="N68" i="9"/>
  <c r="N67" i="9"/>
  <c r="N66" i="9"/>
  <c r="N65" i="9"/>
  <c r="N64" i="9"/>
  <c r="N63" i="9"/>
  <c r="N62" i="9"/>
  <c r="N61" i="9"/>
  <c r="B39" i="9"/>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A27" i="16"/>
  <c r="A26" i="16"/>
  <c r="A25" i="16"/>
  <c r="A24" i="16"/>
  <c r="A23" i="16"/>
  <c r="A22" i="16"/>
  <c r="A21" i="16"/>
  <c r="A20" i="16"/>
  <c r="A19" i="16"/>
  <c r="A18" i="16"/>
  <c r="AD28" i="10"/>
  <c r="AE28" i="10" s="1"/>
  <c r="A28" i="10"/>
  <c r="AD27" i="10"/>
  <c r="AE27" i="10" s="1"/>
  <c r="A27" i="10"/>
  <c r="AD26" i="10"/>
  <c r="AE26" i="10" s="1"/>
  <c r="A26" i="10"/>
  <c r="AD25" i="10"/>
  <c r="AE25" i="10" s="1"/>
  <c r="A25" i="10"/>
  <c r="AD24" i="10"/>
  <c r="AE24" i="10" s="1"/>
  <c r="A24" i="10"/>
  <c r="AD23" i="10"/>
  <c r="AE23" i="10" s="1"/>
  <c r="A23" i="10"/>
  <c r="AD22" i="10"/>
  <c r="AE22" i="10" s="1"/>
  <c r="A22" i="10"/>
  <c r="AD21" i="10"/>
  <c r="AE21" i="10" s="1"/>
  <c r="A21" i="10"/>
  <c r="AD20" i="10"/>
  <c r="AE20" i="10" s="1"/>
  <c r="A20" i="10"/>
  <c r="AD19" i="10"/>
  <c r="AE19" i="10" s="1"/>
  <c r="A19" i="10"/>
  <c r="AD18" i="10"/>
  <c r="AE18" i="10" s="1"/>
  <c r="A18" i="10"/>
  <c r="AD17" i="10"/>
  <c r="AE17" i="10" s="1"/>
  <c r="A17" i="10"/>
  <c r="H23" i="15"/>
  <c r="I23" i="15" s="1"/>
  <c r="H22" i="15"/>
  <c r="I22" i="15" s="1"/>
  <c r="H21" i="15"/>
  <c r="I21" i="15" s="1"/>
  <c r="H20" i="15"/>
  <c r="I20" i="15" s="1"/>
  <c r="H19" i="15"/>
  <c r="I19" i="15" s="1"/>
  <c r="H18" i="15"/>
  <c r="I18" i="15" s="1"/>
  <c r="H17" i="15"/>
  <c r="I17" i="15" s="1"/>
  <c r="H16" i="15"/>
  <c r="I16" i="15" s="1"/>
  <c r="H15" i="15"/>
  <c r="I15" i="15" s="1"/>
  <c r="H14" i="15"/>
  <c r="I14" i="15" s="1"/>
  <c r="H13" i="15"/>
  <c r="I13" i="15" s="1"/>
  <c r="A43" i="15"/>
  <c r="A42" i="15"/>
  <c r="A24" i="15"/>
  <c r="A23" i="15"/>
  <c r="A22" i="15"/>
  <c r="A21" i="15"/>
  <c r="A20" i="15"/>
  <c r="A19" i="15"/>
  <c r="A18" i="15"/>
  <c r="A17" i="15"/>
  <c r="A16" i="15"/>
  <c r="A15" i="15"/>
  <c r="A14" i="15"/>
  <c r="A13" i="15"/>
  <c r="N60" i="9"/>
  <c r="N59" i="9"/>
  <c r="N58" i="9"/>
  <c r="N57" i="9"/>
  <c r="N56" i="9"/>
  <c r="N55" i="9"/>
  <c r="N54" i="9"/>
  <c r="N53" i="9"/>
  <c r="N52" i="9"/>
  <c r="N51" i="9"/>
  <c r="N50" i="9"/>
  <c r="N49" i="9"/>
  <c r="N48" i="9"/>
  <c r="N47" i="9"/>
  <c r="N46" i="9"/>
  <c r="N45" i="9"/>
  <c r="N44" i="9"/>
  <c r="N43" i="9"/>
  <c r="N42" i="9"/>
  <c r="N41" i="9"/>
  <c r="N40" i="9"/>
  <c r="N39" i="9"/>
  <c r="N38" i="9"/>
  <c r="A12" i="15"/>
  <c r="H12" i="15"/>
  <c r="I12" i="15" s="1"/>
  <c r="AD8" i="10"/>
  <c r="AE8" i="10" s="1"/>
  <c r="AD9" i="10"/>
  <c r="AE9" i="10" s="1"/>
  <c r="AD10" i="10"/>
  <c r="AE10" i="10" s="1"/>
  <c r="AD11" i="10"/>
  <c r="AE11" i="10" s="1"/>
  <c r="AD12" i="10"/>
  <c r="AE12" i="10" s="1"/>
  <c r="AD13" i="10"/>
  <c r="AE13" i="10" s="1"/>
  <c r="AD14" i="10"/>
  <c r="AE14" i="10" s="1"/>
  <c r="AD15" i="10"/>
  <c r="AE15" i="10" s="1"/>
  <c r="AD16" i="10"/>
  <c r="AE16" i="10" s="1"/>
  <c r="AD7" i="10"/>
  <c r="AE7" i="10" s="1"/>
  <c r="O35" i="9"/>
  <c r="H2" i="15"/>
  <c r="I2" i="15" s="1"/>
  <c r="A17" i="16"/>
  <c r="A16" i="16"/>
  <c r="A15" i="16"/>
  <c r="A14" i="16"/>
  <c r="A13" i="16"/>
  <c r="A12" i="16"/>
  <c r="A11" i="16"/>
  <c r="A10" i="16"/>
  <c r="A9" i="16"/>
  <c r="A8" i="16"/>
  <c r="A7" i="16"/>
  <c r="O44" i="9"/>
  <c r="BF71" i="9"/>
  <c r="BF70" i="9"/>
  <c r="BF69" i="9"/>
  <c r="BF68" i="9"/>
  <c r="BF67" i="9"/>
  <c r="BF66" i="9"/>
  <c r="BF65" i="9"/>
  <c r="BF64" i="9"/>
  <c r="BF63" i="9"/>
  <c r="BF62" i="9"/>
  <c r="BF61" i="9"/>
  <c r="BF60" i="9"/>
  <c r="BF59" i="9"/>
  <c r="BF58" i="9"/>
  <c r="BF57" i="9"/>
  <c r="BF56" i="9"/>
  <c r="BF55" i="9"/>
  <c r="BF54" i="9"/>
  <c r="BF53" i="9"/>
  <c r="BF52" i="9"/>
  <c r="BF51" i="9"/>
  <c r="BF50" i="9"/>
  <c r="BF49" i="9"/>
  <c r="BF48" i="9"/>
  <c r="BF47" i="9"/>
  <c r="BF46" i="9"/>
  <c r="BF45" i="9"/>
  <c r="BF44" i="9"/>
  <c r="BF43" i="9"/>
  <c r="BF42" i="9"/>
  <c r="BF41" i="9"/>
  <c r="BF40" i="9"/>
  <c r="BF39" i="9"/>
  <c r="BF38" i="9"/>
  <c r="BF37" i="9"/>
  <c r="BF36" i="9"/>
  <c r="BF35" i="9"/>
  <c r="BF34" i="9"/>
  <c r="BF33" i="9"/>
  <c r="BF32" i="9"/>
  <c r="BF31" i="9"/>
  <c r="BF30" i="9"/>
  <c r="BF29" i="9"/>
  <c r="BF28" i="9"/>
  <c r="BF27" i="9"/>
  <c r="BF26" i="9"/>
  <c r="BF25" i="9"/>
  <c r="BF24" i="9"/>
  <c r="BF23" i="9"/>
  <c r="BF22" i="9"/>
  <c r="BF21" i="9"/>
  <c r="BF20" i="9"/>
  <c r="BF19" i="9"/>
  <c r="BF18" i="9"/>
  <c r="BF17" i="9"/>
  <c r="BF16" i="9"/>
  <c r="BF15" i="9"/>
  <c r="BF14" i="9"/>
  <c r="BF13" i="9"/>
  <c r="BF12" i="9"/>
  <c r="BF72" i="9"/>
  <c r="BF11" i="9"/>
  <c r="BF10" i="9"/>
  <c r="BF9" i="9"/>
  <c r="BF8" i="9"/>
  <c r="BF7" i="9"/>
  <c r="BF6" i="9"/>
  <c r="BF5" i="9"/>
  <c r="BF4" i="9"/>
  <c r="BF3" i="9"/>
  <c r="AF7" i="10"/>
  <c r="M24" i="14" s="1"/>
  <c r="AF8" i="10"/>
  <c r="M25" i="14" s="1"/>
  <c r="AF9" i="10"/>
  <c r="M26" i="14" s="1"/>
  <c r="AF10" i="10"/>
  <c r="M27" i="14" s="1"/>
  <c r="AF11" i="10"/>
  <c r="M28" i="14" s="1"/>
  <c r="AF12" i="10"/>
  <c r="M29" i="14" s="1"/>
  <c r="AF13" i="10"/>
  <c r="M30" i="14" s="1"/>
  <c r="AF14" i="10"/>
  <c r="M31" i="14" s="1"/>
  <c r="AF15" i="10"/>
  <c r="M32" i="14" s="1"/>
  <c r="AF17" i="10"/>
  <c r="M34" i="14" s="1"/>
  <c r="A11" i="15"/>
  <c r="A10" i="15"/>
  <c r="A9" i="15"/>
  <c r="A8" i="15"/>
  <c r="A7" i="15"/>
  <c r="A6" i="15"/>
  <c r="A5" i="15"/>
  <c r="A4" i="15"/>
  <c r="A3" i="15"/>
  <c r="A2" i="15"/>
  <c r="H11" i="15"/>
  <c r="I11" i="15" s="1"/>
  <c r="H10" i="15"/>
  <c r="I10" i="15" s="1"/>
  <c r="H9" i="15"/>
  <c r="I9" i="15" s="1"/>
  <c r="H8" i="15"/>
  <c r="I8" i="15" s="1"/>
  <c r="H7" i="15"/>
  <c r="I7" i="15" s="1"/>
  <c r="H6" i="15"/>
  <c r="I6" i="15" s="1"/>
  <c r="H5" i="15"/>
  <c r="I5" i="15" s="1"/>
  <c r="H4" i="15"/>
  <c r="I4" i="15" s="1"/>
  <c r="H3" i="15"/>
  <c r="I3" i="15" s="1"/>
  <c r="N21" i="14"/>
  <c r="J24" i="14"/>
  <c r="L24" i="14"/>
  <c r="O24" i="14"/>
  <c r="H36" i="14" s="1"/>
  <c r="J25" i="14"/>
  <c r="L25" i="14"/>
  <c r="O25" i="14"/>
  <c r="J26" i="14"/>
  <c r="L26" i="14"/>
  <c r="O26" i="14"/>
  <c r="J27" i="14"/>
  <c r="L27" i="14"/>
  <c r="O27" i="14"/>
  <c r="J28" i="14"/>
  <c r="L28" i="14"/>
  <c r="O28" i="14"/>
  <c r="J29" i="14"/>
  <c r="L29" i="14"/>
  <c r="O29" i="14"/>
  <c r="J30" i="14"/>
  <c r="L30" i="14"/>
  <c r="O30" i="14"/>
  <c r="J31" i="14"/>
  <c r="L31" i="14"/>
  <c r="O31" i="14"/>
  <c r="J32" i="14"/>
  <c r="L32" i="14"/>
  <c r="O32" i="14"/>
  <c r="J33" i="14"/>
  <c r="L33" i="14"/>
  <c r="M33" i="14"/>
  <c r="O33" i="14"/>
  <c r="J34" i="14"/>
  <c r="L34" i="14"/>
  <c r="O34" i="14"/>
  <c r="G35" i="14"/>
  <c r="H35" i="14"/>
  <c r="K35" i="14"/>
  <c r="D36" i="14" s="1"/>
  <c r="U47" i="14"/>
  <c r="U48" i="14"/>
  <c r="A8" i="10"/>
  <c r="A9" i="10"/>
  <c r="A10" i="10"/>
  <c r="A11" i="10"/>
  <c r="A12" i="10"/>
  <c r="A13" i="10"/>
  <c r="A14" i="10"/>
  <c r="A15" i="10"/>
  <c r="A16" i="10"/>
  <c r="A7" i="10"/>
  <c r="O71" i="9"/>
  <c r="Q36" i="14"/>
  <c r="H80" i="9" l="1"/>
  <c r="D36" i="15"/>
  <c r="E36" i="15" s="1"/>
  <c r="J36" i="15" s="1"/>
  <c r="D6" i="15"/>
  <c r="E6" i="15" s="1"/>
  <c r="J6" i="15" s="1"/>
  <c r="D5" i="15"/>
  <c r="E5" i="15" s="1"/>
  <c r="D24" i="15"/>
  <c r="E24" i="15" s="1"/>
  <c r="J24" i="15" s="1"/>
  <c r="D10" i="15"/>
  <c r="E10" i="15" s="1"/>
  <c r="J10" i="15" s="1"/>
  <c r="D26" i="15"/>
  <c r="E26" i="15" s="1"/>
  <c r="J26" i="15" s="1"/>
  <c r="D23" i="15"/>
  <c r="E23" i="15" s="1"/>
  <c r="J23" i="15" s="1"/>
  <c r="D34" i="15"/>
  <c r="E34" i="15" s="1"/>
  <c r="J34" i="15" s="1"/>
  <c r="D31" i="15"/>
  <c r="E31" i="15" s="1"/>
  <c r="J31" i="15" s="1"/>
  <c r="D41" i="15"/>
  <c r="E41" i="15" s="1"/>
  <c r="J41" i="15" s="1"/>
  <c r="D11" i="15"/>
  <c r="E11" i="15" s="1"/>
  <c r="J11" i="15" s="1"/>
  <c r="D2" i="15"/>
  <c r="E2" i="15" s="1"/>
  <c r="D37" i="15"/>
  <c r="E37" i="15" s="1"/>
  <c r="J37" i="15" s="1"/>
  <c r="D32" i="15"/>
  <c r="E32" i="15" s="1"/>
  <c r="J32" i="15" s="1"/>
  <c r="D20" i="15"/>
  <c r="E20" i="15" s="1"/>
  <c r="J20" i="15" s="1"/>
  <c r="D30" i="15"/>
  <c r="E30" i="15" s="1"/>
  <c r="J30" i="15" s="1"/>
  <c r="D27" i="15"/>
  <c r="E27" i="15" s="1"/>
  <c r="J27" i="15" s="1"/>
  <c r="D21" i="15"/>
  <c r="E21" i="15" s="1"/>
  <c r="J21" i="15" s="1"/>
  <c r="D15" i="15"/>
  <c r="E15" i="15" s="1"/>
  <c r="J15" i="15" s="1"/>
  <c r="D38" i="15"/>
  <c r="E38" i="15" s="1"/>
  <c r="J38" i="15" s="1"/>
  <c r="D9" i="15"/>
  <c r="E9" i="15" s="1"/>
  <c r="J9" i="15" s="1"/>
  <c r="D28" i="15"/>
  <c r="E28" i="15" s="1"/>
  <c r="J28" i="15" s="1"/>
  <c r="D17" i="15"/>
  <c r="E17" i="15" s="1"/>
  <c r="J17" i="15" s="1"/>
  <c r="D33" i="15"/>
  <c r="E33" i="15" s="1"/>
  <c r="J33" i="15" s="1"/>
  <c r="D14" i="15"/>
  <c r="E14" i="15" s="1"/>
  <c r="J14" i="15" s="1"/>
  <c r="D13" i="15"/>
  <c r="E13" i="15" s="1"/>
  <c r="J13" i="15" s="1"/>
  <c r="D40" i="15"/>
  <c r="E40" i="15" s="1"/>
  <c r="J40" i="15" s="1"/>
  <c r="D3" i="15"/>
  <c r="E3" i="15" s="1"/>
  <c r="J3" i="15" s="1"/>
  <c r="D18" i="15"/>
  <c r="E18" i="15" s="1"/>
  <c r="J18" i="15" s="1"/>
  <c r="D12" i="15"/>
  <c r="E12" i="15" s="1"/>
  <c r="J12" i="15" s="1"/>
  <c r="D7" i="15"/>
  <c r="E7" i="15" s="1"/>
  <c r="J7" i="15" s="1"/>
  <c r="D29" i="15"/>
  <c r="E29" i="15" s="1"/>
  <c r="J29" i="15" s="1"/>
  <c r="D35" i="15"/>
  <c r="E35" i="15" s="1"/>
  <c r="J35" i="15" s="1"/>
  <c r="D39" i="15"/>
  <c r="E39" i="15" s="1"/>
  <c r="J39" i="15" s="1"/>
  <c r="D8" i="15"/>
  <c r="E8" i="15" s="1"/>
  <c r="J8" i="15" s="1"/>
  <c r="D19" i="15"/>
  <c r="E19" i="15" s="1"/>
  <c r="J19" i="15" s="1"/>
  <c r="D16" i="15"/>
  <c r="E16" i="15" s="1"/>
  <c r="J16" i="15" s="1"/>
  <c r="D25" i="15"/>
  <c r="E25" i="15" s="1"/>
  <c r="J25" i="15" s="1"/>
  <c r="D22" i="15"/>
  <c r="E22" i="15" s="1"/>
  <c r="J22" i="15" s="1"/>
  <c r="D4" i="15"/>
  <c r="E4" i="15" s="1"/>
  <c r="J4" i="15" s="1"/>
  <c r="M35" i="14"/>
  <c r="L80" i="9"/>
  <c r="J5" i="15"/>
  <c r="J2" i="15"/>
  <c r="N48" i="16"/>
  <c r="AK47" i="16"/>
  <c r="O78" i="9" s="1"/>
  <c r="AK48" i="16"/>
  <c r="B48" i="16"/>
  <c r="D81" i="9"/>
  <c r="O38" i="9"/>
  <c r="O79" i="9" s="1"/>
  <c r="AL48" i="16"/>
  <c r="N79" i="9"/>
  <c r="M36" i="14"/>
  <c r="D82" i="9" l="1"/>
  <c r="J42" i="15"/>
  <c r="K2" i="15" s="1"/>
  <c r="L24" i="15" s="1"/>
  <c r="G60" i="9" s="1"/>
  <c r="P60" i="9" s="1"/>
  <c r="L2" i="15" l="1"/>
  <c r="G38" i="9" s="1"/>
  <c r="L30" i="15"/>
  <c r="G66" i="9" s="1"/>
  <c r="P66" i="9" s="1"/>
  <c r="L25" i="15"/>
  <c r="G61" i="9" s="1"/>
  <c r="P61" i="9" s="1"/>
  <c r="L4" i="15"/>
  <c r="G40" i="9" s="1"/>
  <c r="P40" i="9" s="1"/>
  <c r="L23" i="15"/>
  <c r="G59" i="9" s="1"/>
  <c r="P59" i="9" s="1"/>
  <c r="L27" i="15"/>
  <c r="G63" i="9" s="1"/>
  <c r="P63" i="9" s="1"/>
  <c r="L8" i="15"/>
  <c r="G44" i="9" s="1"/>
  <c r="P44" i="9" s="1"/>
  <c r="L15" i="15"/>
  <c r="G51" i="9" s="1"/>
  <c r="P51" i="9" s="1"/>
  <c r="L37" i="15"/>
  <c r="G73" i="9" s="1"/>
  <c r="P73" i="9" s="1"/>
  <c r="L20" i="15"/>
  <c r="G56" i="9" s="1"/>
  <c r="P56" i="9" s="1"/>
  <c r="L18" i="15"/>
  <c r="G54" i="9" s="1"/>
  <c r="P54" i="9" s="1"/>
  <c r="L39" i="15"/>
  <c r="G75" i="9" s="1"/>
  <c r="P75" i="9" s="1"/>
  <c r="L40" i="15"/>
  <c r="G76" i="9" s="1"/>
  <c r="P76" i="9" s="1"/>
  <c r="L36" i="15"/>
  <c r="G72" i="9" s="1"/>
  <c r="P72" i="9" s="1"/>
  <c r="L7" i="15"/>
  <c r="G43" i="9" s="1"/>
  <c r="P43" i="9" s="1"/>
  <c r="L10" i="15"/>
  <c r="P46" i="9" s="1"/>
  <c r="L9" i="15"/>
  <c r="G45" i="9" s="1"/>
  <c r="P45" i="9" s="1"/>
  <c r="L32" i="15"/>
  <c r="G68" i="9" s="1"/>
  <c r="P68" i="9" s="1"/>
  <c r="L14" i="15"/>
  <c r="G50" i="9" s="1"/>
  <c r="P50" i="9" s="1"/>
  <c r="L41" i="15"/>
  <c r="G77" i="9" s="1"/>
  <c r="P77" i="9" s="1"/>
  <c r="L31" i="15"/>
  <c r="G67" i="9" s="1"/>
  <c r="P67" i="9" s="1"/>
  <c r="L3" i="15"/>
  <c r="G39" i="9" s="1"/>
  <c r="P39" i="9" s="1"/>
  <c r="L5" i="15"/>
  <c r="G41" i="9" s="1"/>
  <c r="P41" i="9" s="1"/>
  <c r="L19" i="15"/>
  <c r="G55" i="9" s="1"/>
  <c r="P55" i="9" s="1"/>
  <c r="L33" i="15"/>
  <c r="G69" i="9" s="1"/>
  <c r="P69" i="9" s="1"/>
  <c r="L29" i="15"/>
  <c r="G65" i="9" s="1"/>
  <c r="P65" i="9" s="1"/>
  <c r="L22" i="15"/>
  <c r="G58" i="9" s="1"/>
  <c r="P58" i="9" s="1"/>
  <c r="L26" i="15"/>
  <c r="G62" i="9" s="1"/>
  <c r="P62" i="9" s="1"/>
  <c r="L38" i="15"/>
  <c r="G74" i="9" s="1"/>
  <c r="P74" i="9" s="1"/>
  <c r="L21" i="15"/>
  <c r="G57" i="9" s="1"/>
  <c r="P57" i="9" s="1"/>
  <c r="L17" i="15"/>
  <c r="G53" i="9" s="1"/>
  <c r="P53" i="9" s="1"/>
  <c r="L11" i="15"/>
  <c r="G47" i="9" s="1"/>
  <c r="P47" i="9" s="1"/>
  <c r="L34" i="15"/>
  <c r="G70" i="9" s="1"/>
  <c r="P70" i="9" s="1"/>
  <c r="L12" i="15"/>
  <c r="G48" i="9" s="1"/>
  <c r="P48" i="9" s="1"/>
  <c r="L16" i="15"/>
  <c r="G52" i="9" s="1"/>
  <c r="P52" i="9" s="1"/>
  <c r="L6" i="15"/>
  <c r="G42" i="9" s="1"/>
  <c r="P42" i="9" s="1"/>
  <c r="L35" i="15"/>
  <c r="G71" i="9" s="1"/>
  <c r="P71" i="9" s="1"/>
  <c r="L28" i="15"/>
  <c r="G64" i="9" s="1"/>
  <c r="P64" i="9" s="1"/>
  <c r="L13" i="15"/>
  <c r="G49" i="9" s="1"/>
  <c r="P49" i="9" s="1"/>
  <c r="L42" i="15" l="1"/>
  <c r="G79" i="9"/>
  <c r="P38" i="9"/>
  <c r="H82" i="9" l="1"/>
  <c r="M82" i="9" s="1"/>
  <c r="H81" i="9"/>
  <c r="M81" i="9" s="1"/>
</calcChain>
</file>

<file path=xl/comments1.xml><?xml version="1.0" encoding="utf-8"?>
<comments xmlns="http://schemas.openxmlformats.org/spreadsheetml/2006/main">
  <authors>
    <author>Planeación Dptal</author>
    <author>mcontreras</author>
    <author>garango</author>
  </authors>
  <commentList>
    <comment ref="C5" authorId="0">
      <text>
        <r>
          <rPr>
            <sz val="8"/>
            <color indexed="81"/>
            <rFont val="Tahoma"/>
            <family val="2"/>
          </rPr>
          <t>Seleccionar el año sobre el que se este reportando la informacion</t>
        </r>
        <r>
          <rPr>
            <sz val="8"/>
            <color indexed="81"/>
            <rFont val="Tahoma"/>
            <family val="2"/>
          </rPr>
          <t xml:space="preserve">
</t>
        </r>
      </text>
    </comment>
    <comment ref="G5" authorId="0">
      <text>
        <r>
          <rPr>
            <sz val="8"/>
            <color indexed="81"/>
            <rFont val="Tahoma"/>
            <family val="2"/>
          </rPr>
          <t xml:space="preserve">Seleccionar el trimestre para el que se esta haciendo seguimiento al Plan de Acción.
</t>
        </r>
      </text>
    </comment>
    <comment ref="C6" authorId="1">
      <text>
        <r>
          <rPr>
            <sz val="8"/>
            <color indexed="81"/>
            <rFont val="Tahoma"/>
            <family val="2"/>
          </rPr>
          <t>Indicar el nombre de la secretaría o Instituto Descentralizado que presenta el plan de acción.</t>
        </r>
      </text>
    </comment>
    <comment ref="G6" authorId="0">
      <text>
        <r>
          <rPr>
            <sz val="8"/>
            <color indexed="81"/>
            <rFont val="Tahoma"/>
            <family val="2"/>
          </rPr>
          <t xml:space="preserve">Identificar el proceso del Sistema de Gestión de Calidad al que aportan las actividades desarrolladas en el Plan de Acción.
</t>
        </r>
      </text>
    </comment>
    <comment ref="C7" authorId="1">
      <text>
        <r>
          <rPr>
            <sz val="8"/>
            <color indexed="81"/>
            <rFont val="Tahoma"/>
            <family val="2"/>
          </rPr>
          <t xml:space="preserve">Elegir el  núcleo estratégico definido en el Plan de desarrollo 2012-2015, al cual pertenezca el programa.
</t>
        </r>
      </text>
    </comment>
    <comment ref="C8" authorId="1">
      <text>
        <r>
          <rPr>
            <sz val="8"/>
            <color indexed="81"/>
            <rFont val="Tahoma"/>
            <family val="2"/>
          </rPr>
          <t xml:space="preserve">Seleccionar el  codigo y el nombre del programa del Plan de Desarrollo 2012- 2015 al cual pertenece el Proyecto.
</t>
        </r>
      </text>
    </comment>
    <comment ref="C9" authorId="0">
      <text>
        <r>
          <rPr>
            <sz val="8"/>
            <color indexed="81"/>
            <rFont val="Tahoma"/>
            <family val="2"/>
          </rPr>
          <t xml:space="preserve">Escoger el código y  la meta identificada en el Plan de Desarrollo 2012- 2015 para este programa
</t>
        </r>
      </text>
    </comment>
    <comment ref="H9" authorId="0">
      <text>
        <r>
          <rPr>
            <sz val="8"/>
            <color indexed="81"/>
            <rFont val="Tahoma"/>
            <family val="2"/>
          </rPr>
          <t xml:space="preserve">Relacionar cuantitativamente lo programado para la vigencia.
</t>
        </r>
      </text>
    </comment>
    <comment ref="K9" authorId="0">
      <text>
        <r>
          <rPr>
            <sz val="8"/>
            <color indexed="81"/>
            <rFont val="Tahoma"/>
            <family val="2"/>
          </rPr>
          <t xml:space="preserve">Relacionar el valor que efectivamente de cumplió durante la vigencia.
</t>
        </r>
      </text>
    </comment>
    <comment ref="C10" authorId="1">
      <text>
        <r>
          <rPr>
            <sz val="8"/>
            <color indexed="81"/>
            <rFont val="Tahoma"/>
            <family val="2"/>
          </rPr>
          <t xml:space="preserve">Referir el numero y nombre del Subprograma identificado en el Plan de Desarrollo 2.012 -2.015 al cual pertenece el Proyecto 
</t>
        </r>
      </text>
    </comment>
    <comment ref="C11" authorId="0">
      <text>
        <r>
          <rPr>
            <sz val="8"/>
            <color indexed="81"/>
            <rFont val="Tahoma"/>
            <family val="2"/>
          </rPr>
          <t xml:space="preserve">Seleccionar los códigos y  las metas de producto del subprograma.
</t>
        </r>
      </text>
    </comment>
    <comment ref="H11" authorId="1">
      <text>
        <r>
          <rPr>
            <sz val="8"/>
            <color indexed="81"/>
            <rFont val="Tahoma"/>
            <family val="2"/>
          </rPr>
          <t>Relacionar cuantitativamente  lo programado  para la  vigencia.</t>
        </r>
      </text>
    </comment>
    <comment ref="K11" authorId="0">
      <text>
        <r>
          <rPr>
            <sz val="8"/>
            <color indexed="81"/>
            <rFont val="Tahoma"/>
            <family val="2"/>
          </rPr>
          <t xml:space="preserve">Indicar cuantitativamente lo realizado durante la vigencia relacionada en la parte superior.
</t>
        </r>
      </text>
    </comment>
    <comment ref="C17" authorId="0">
      <text>
        <r>
          <rPr>
            <sz val="8"/>
            <color indexed="81"/>
            <rFont val="Tahoma"/>
            <family val="2"/>
          </rPr>
          <t xml:space="preserve">Hacer referencia al nombre del proyecto tal cual como está registrado en el banco de programas y proyectos de inversión.
</t>
        </r>
      </text>
    </comment>
    <comment ref="C18" authorId="0">
      <text>
        <r>
          <rPr>
            <sz val="8"/>
            <color indexed="81"/>
            <rFont val="Tahoma"/>
            <family val="2"/>
          </rPr>
          <t xml:space="preserve">Indicar el código SSEPI que le asignan en el banco de programas y proyectos de inversión.
</t>
        </r>
      </text>
    </comment>
    <comment ref="C19" authorId="1">
      <text>
        <r>
          <rPr>
            <sz val="8"/>
            <color indexed="81"/>
            <rFont val="Tahoma"/>
            <family val="2"/>
          </rPr>
          <t>Nombrar la meta  del objetivo general del proyecto como la tiene descrita en el módulo de programación (ID-11) que le apunten al cumplimiento del subprograma</t>
        </r>
      </text>
    </comment>
    <comment ref="C20" authorId="0">
      <text>
        <r>
          <rPr>
            <sz val="8"/>
            <color indexed="81"/>
            <rFont val="Tahoma"/>
            <family val="2"/>
          </rPr>
          <t xml:space="preserve">Seleccionar la fuente de financiación por donde se generen los recursos del proyecto y en la casilla inferior (valor presupuesto) relacionar  el monto de los recursos en miles de pesos.
</t>
        </r>
      </text>
    </comment>
    <comment ref="D20" authorId="0">
      <text>
        <r>
          <rPr>
            <sz val="8"/>
            <color indexed="81"/>
            <rFont val="Tahoma"/>
            <family val="2"/>
          </rPr>
          <t xml:space="preserve">Incluye ETESA </t>
        </r>
        <r>
          <rPr>
            <b/>
            <sz val="8"/>
            <color indexed="81"/>
            <rFont val="Tahoma"/>
            <family val="2"/>
          </rPr>
          <t>Fuentes</t>
        </r>
        <r>
          <rPr>
            <sz val="8"/>
            <color indexed="81"/>
            <rFont val="Tahoma"/>
            <family val="2"/>
          </rPr>
          <t>: 29,40</t>
        </r>
      </text>
    </comment>
    <comment ref="E20" authorId="1">
      <text>
        <r>
          <rPr>
            <sz val="8"/>
            <color indexed="81"/>
            <rFont val="Tahoma"/>
            <family val="2"/>
          </rPr>
          <t xml:space="preserve">Ingresos Corrientes con destinacion especifica; </t>
        </r>
        <r>
          <rPr>
            <b/>
            <sz val="8"/>
            <color indexed="81"/>
            <rFont val="Tahoma"/>
            <family val="2"/>
          </rPr>
          <t>Fuentes:</t>
        </r>
        <r>
          <rPr>
            <sz val="8"/>
            <color indexed="81"/>
            <rFont val="Tahoma"/>
            <family val="2"/>
          </rPr>
          <t xml:space="preserve"> 04,56,45,15,44,
23,53,58,60,08,11</t>
        </r>
      </text>
    </comment>
    <comment ref="F20" authorId="0">
      <text>
        <r>
          <rPr>
            <sz val="8"/>
            <color indexed="81"/>
            <rFont val="Tahoma"/>
            <family val="2"/>
          </rPr>
          <t xml:space="preserve">Fuentes; </t>
        </r>
        <r>
          <rPr>
            <b/>
            <sz val="8"/>
            <color indexed="81"/>
            <rFont val="Tahoma"/>
            <family val="2"/>
          </rPr>
          <t>SGP Educacion</t>
        </r>
        <r>
          <rPr>
            <sz val="8"/>
            <color indexed="81"/>
            <rFont val="Tahoma"/>
            <family val="2"/>
          </rPr>
          <t xml:space="preserve">: 25,26,27,199,195,325,225,4,25,2,95,3,27,427  
</t>
        </r>
        <r>
          <rPr>
            <b/>
            <sz val="8"/>
            <color indexed="81"/>
            <rFont val="Tahoma"/>
            <family val="2"/>
          </rPr>
          <t>SGP salud</t>
        </r>
        <r>
          <rPr>
            <sz val="8"/>
            <color indexed="81"/>
            <rFont val="Tahoma"/>
            <family val="2"/>
          </rPr>
          <t xml:space="preserve">: 30,31,32,230,330,430,232,332,432                                
</t>
        </r>
        <r>
          <rPr>
            <b/>
            <sz val="8"/>
            <color indexed="81"/>
            <rFont val="Tahoma"/>
            <family val="2"/>
          </rPr>
          <t xml:space="preserve"> SGP Agua Potable:</t>
        </r>
        <r>
          <rPr>
            <sz val="8"/>
            <color indexed="81"/>
            <rFont val="Tahoma"/>
            <family val="2"/>
          </rPr>
          <t xml:space="preserve"> 76,77,377,476,48,47,346,446,356,41,43,46,345,315,304,344,323,453,358,360,359,324</t>
        </r>
      </text>
    </comment>
    <comment ref="G20" authorId="1">
      <text>
        <r>
          <rPr>
            <sz val="8"/>
            <color indexed="81"/>
            <rFont val="Tahoma"/>
            <family val="2"/>
          </rPr>
          <t xml:space="preserve">Ingresos Corrientes de Libre Destinacion; </t>
        </r>
        <r>
          <rPr>
            <b/>
            <sz val="8"/>
            <color indexed="81"/>
            <rFont val="Tahoma"/>
            <family val="2"/>
          </rPr>
          <t>Fuente</t>
        </r>
        <r>
          <rPr>
            <sz val="8"/>
            <color indexed="81"/>
            <rFont val="Tahoma"/>
            <family val="2"/>
          </rPr>
          <t xml:space="preserve">  20</t>
        </r>
      </text>
    </comment>
    <comment ref="H20" authorId="1">
      <text>
        <r>
          <rPr>
            <b/>
            <sz val="8"/>
            <color indexed="81"/>
            <rFont val="Tahoma"/>
            <family val="2"/>
          </rPr>
          <t>Fuente</t>
        </r>
        <r>
          <rPr>
            <sz val="8"/>
            <color indexed="81"/>
            <rFont val="Tahoma"/>
            <family val="2"/>
          </rPr>
          <t>: 197</t>
        </r>
      </text>
    </comment>
    <comment ref="I20" authorId="0">
      <text>
        <r>
          <rPr>
            <b/>
            <sz val="8"/>
            <color indexed="81"/>
            <rFont val="Tahoma"/>
            <family val="2"/>
          </rPr>
          <t>Fuente</t>
        </r>
        <r>
          <rPr>
            <sz val="8"/>
            <color indexed="81"/>
            <rFont val="Tahoma"/>
            <family val="2"/>
          </rPr>
          <t>: 194</t>
        </r>
      </text>
    </comment>
    <comment ref="J20" authorId="0">
      <text>
        <r>
          <rPr>
            <sz val="8"/>
            <color indexed="81"/>
            <rFont val="Tahoma"/>
            <family val="2"/>
          </rPr>
          <t xml:space="preserve">Otros Recursos de Capital; </t>
        </r>
        <r>
          <rPr>
            <b/>
            <sz val="8"/>
            <color indexed="81"/>
            <rFont val="Tahoma"/>
            <family val="2"/>
          </rPr>
          <t>Fuentes</t>
        </r>
        <r>
          <rPr>
            <sz val="8"/>
            <color indexed="81"/>
            <rFont val="Tahoma"/>
            <family val="2"/>
          </rPr>
          <t>:
48,47,49,346,446,356,41,43,46,345,315,304,344,323,453,358,360,359,324
402,308,211,311,411,429,229, 329,494,233,333,433,275,375, 475,234,334,434,239,339,439, 440,279,280,379,380,473,480</t>
        </r>
      </text>
    </comment>
    <comment ref="K20" authorId="0">
      <text>
        <r>
          <rPr>
            <sz val="8"/>
            <color indexed="81"/>
            <rFont val="Tahoma"/>
            <family val="2"/>
          </rPr>
          <t>Tener en cuenta convenios firmados con la nacion, las fuentes empiezan a partir del 500</t>
        </r>
      </text>
    </comment>
    <comment ref="L20" authorId="0">
      <text>
        <r>
          <rPr>
            <sz val="8"/>
            <color indexed="81"/>
            <rFont val="Tahoma"/>
            <family val="2"/>
          </rPr>
          <t xml:space="preserve">Resoluciones del Fondo </t>
        </r>
        <r>
          <rPr>
            <sz val="8"/>
            <color indexed="81"/>
            <rFont val="Tahoma"/>
            <family val="2"/>
          </rPr>
          <t xml:space="preserve">Nacional. </t>
        </r>
        <r>
          <rPr>
            <b/>
            <sz val="8"/>
            <color indexed="81"/>
            <rFont val="Tahoma"/>
            <family val="2"/>
          </rPr>
          <t>Fuentes:</t>
        </r>
        <r>
          <rPr>
            <sz val="8"/>
            <color indexed="81"/>
            <rFont val="Tahoma"/>
            <family val="2"/>
          </rPr>
          <t xml:space="preserve"> 179,53,10</t>
        </r>
      </text>
    </comment>
    <comment ref="M20" authorId="1">
      <text>
        <r>
          <rPr>
            <sz val="8"/>
            <color indexed="81"/>
            <rFont val="Tahoma"/>
            <family val="2"/>
          </rPr>
          <t xml:space="preserve">Diferentes a las anteriores, </t>
        </r>
        <r>
          <rPr>
            <b/>
            <sz val="8"/>
            <color indexed="81"/>
            <rFont val="Tahoma"/>
            <family val="2"/>
          </rPr>
          <t xml:space="preserve">Fuentes: </t>
        </r>
        <r>
          <rPr>
            <sz val="8"/>
            <color indexed="81"/>
            <rFont val="Tahoma"/>
            <family val="2"/>
          </rPr>
          <t>51,06,07,81,175,79,80</t>
        </r>
      </text>
    </comment>
    <comment ref="C22" authorId="0">
      <text>
        <r>
          <rPr>
            <sz val="8"/>
            <color indexed="81"/>
            <rFont val="Tahoma"/>
            <family val="2"/>
          </rPr>
          <t xml:space="preserve">las  seis (6) columnas de la izquierda corresponden a la información derivada del Plan de Acción, las cuales se diligenciaran por una sola vez, al inicio de la vigencia  y quedaran bloqueadas para el resto del año con el fin de facilitar el proceso de Seguimiento.
</t>
        </r>
      </text>
    </comment>
    <comment ref="I22" authorId="0">
      <text>
        <r>
          <rPr>
            <sz val="8"/>
            <color indexed="81"/>
            <rFont val="Tahoma"/>
            <family val="2"/>
          </rPr>
          <t xml:space="preserve">Las seis (6) columnas de la derecha corresponden  a la información derivada del Seguimiento trimestral que se le realiza al Plan de Acción, las cuales se diligenciaran teniendo en cuenta el ejercicio inicial del Plan de Acción.
</t>
        </r>
      </text>
    </comment>
    <comment ref="C23" authorId="1">
      <text>
        <r>
          <rPr>
            <sz val="8"/>
            <color indexed="81"/>
            <rFont val="Tahoma"/>
            <family val="2"/>
          </rPr>
          <t>Nombrar una a una las actividades descritas en el módulo de preparación que estén relacionadas con el cumplimiento de la meta del proyecto.</t>
        </r>
      </text>
    </comment>
    <comment ref="D23" authorId="2">
      <text>
        <r>
          <rPr>
            <sz val="8"/>
            <color indexed="81"/>
            <rFont val="Tahoma"/>
            <family val="2"/>
          </rPr>
          <t xml:space="preserve">relacionar el número de la meta del subprograma del plan de desarrollo a la cual le apunta la meta.
</t>
        </r>
      </text>
    </comment>
    <comment ref="E23" authorId="0">
      <text>
        <r>
          <rPr>
            <sz val="8"/>
            <color indexed="81"/>
            <rFont val="Tahoma"/>
            <family val="2"/>
          </rPr>
          <t xml:space="preserve">Relacionar el valor de la vigencia que termina, con relación a la actividad en mención
</t>
        </r>
      </text>
    </comment>
    <comment ref="F23" authorId="1">
      <text>
        <r>
          <rPr>
            <sz val="8"/>
            <color indexed="81"/>
            <rFont val="Tahoma"/>
            <family val="2"/>
          </rPr>
          <t xml:space="preserve">Relacionar el valor que se espera cumplir en la presente vigencia, con relación a la actividad en mención
</t>
        </r>
      </text>
    </comment>
    <comment ref="G23" authorId="1">
      <text>
        <r>
          <rPr>
            <sz val="8"/>
            <color indexed="81"/>
            <rFont val="Tahoma"/>
            <family val="2"/>
          </rPr>
          <t xml:space="preserve">Representar en porcentaje  la importancia de la meta dentro del Proyecto. La sumatoria de ponderación debe ser 100%
</t>
        </r>
      </text>
    </comment>
    <comment ref="H23" authorId="1">
      <text>
        <r>
          <rPr>
            <sz val="8"/>
            <color indexed="81"/>
            <rFont val="Tahoma"/>
            <family val="2"/>
          </rPr>
          <t xml:space="preserve">Establecer los recursos necesarios para el cumplimiento de la meta.
</t>
        </r>
      </text>
    </comment>
    <comment ref="I23" authorId="0">
      <text>
        <r>
          <rPr>
            <sz val="8"/>
            <color indexed="81"/>
            <rFont val="Tahoma"/>
            <family val="2"/>
          </rPr>
          <t xml:space="preserve">Relacionar el valor que efectivamente se cumplió durante la vigencia, con relación a la actividad en mención.
</t>
        </r>
      </text>
    </comment>
    <comment ref="J23" authorId="0">
      <text>
        <r>
          <rPr>
            <sz val="8"/>
            <color indexed="81"/>
            <rFont val="Tahoma"/>
            <family val="2"/>
          </rPr>
          <t xml:space="preserve">Representa en porcentaje en nivel de avance de la actividad. (el formato diligencia esta casilla automáticamente)
</t>
        </r>
      </text>
    </comment>
    <comment ref="K23" authorId="0">
      <text>
        <r>
          <rPr>
            <sz val="8"/>
            <color indexed="81"/>
            <rFont val="Tahoma"/>
            <family val="2"/>
          </rPr>
          <t xml:space="preserve">Hacer mención del total de recursos ejecutados (compromisos o registros), en miles de pesos, a la fecha de corte, con relación a la actividad en mención.
</t>
        </r>
      </text>
    </comment>
    <comment ref="L23" authorId="0">
      <text>
        <r>
          <rPr>
            <sz val="8"/>
            <color indexed="81"/>
            <rFont val="Tahoma"/>
            <family val="2"/>
          </rPr>
          <t xml:space="preserve">Representar en porcentaje en nivel de ejecución presupuestal de la actividad. (el formato diligencia esta casilla automáticamente)
</t>
        </r>
      </text>
    </comment>
    <comment ref="M23" authorId="0">
      <text>
        <r>
          <rPr>
            <sz val="8"/>
            <color indexed="81"/>
            <rFont val="Tahoma"/>
            <family val="2"/>
          </rPr>
          <t xml:space="preserve">Relacionar el numero de personas beneficiadas con la actividad
</t>
        </r>
      </text>
    </comment>
    <comment ref="N23" authorId="0">
      <text>
        <r>
          <rPr>
            <sz val="8"/>
            <color indexed="81"/>
            <rFont val="Tahoma"/>
            <family val="2"/>
          </rPr>
          <t>Escribir el nombre del municipio(s) en los cuales se ejecuta la actividad, .</t>
        </r>
      </text>
    </comment>
  </commentList>
</comments>
</file>

<file path=xl/comments2.xml><?xml version="1.0" encoding="utf-8"?>
<comments xmlns="http://schemas.openxmlformats.org/spreadsheetml/2006/main">
  <authors>
    <author>Planeación Dptal</author>
    <author>mcontreras</author>
    <author>garango</author>
  </authors>
  <commentList>
    <comment ref="C7" authorId="0">
      <text>
        <r>
          <rPr>
            <sz val="8"/>
            <color indexed="81"/>
            <rFont val="Tahoma"/>
            <family val="2"/>
          </rPr>
          <t>Seleccionar el año sobre el que se este reportando la informacion</t>
        </r>
        <r>
          <rPr>
            <sz val="8"/>
            <color indexed="81"/>
            <rFont val="Tahoma"/>
            <family val="2"/>
          </rPr>
          <t xml:space="preserve">
</t>
        </r>
      </text>
    </comment>
    <comment ref="E7" authorId="0">
      <text>
        <r>
          <rPr>
            <sz val="8"/>
            <color indexed="81"/>
            <rFont val="Tahoma"/>
            <family val="2"/>
          </rPr>
          <t xml:space="preserve">Seleccionar el trimestre para el que se esta haciendo seguimiento al Plan de Acción.
</t>
        </r>
      </text>
    </comment>
    <comment ref="C8" authorId="1">
      <text>
        <r>
          <rPr>
            <sz val="8"/>
            <color indexed="81"/>
            <rFont val="Tahoma"/>
            <family val="2"/>
          </rPr>
          <t>Indicar el nombre de la secretaría o Instituto Descentralizado que presenta el plan de acción.</t>
        </r>
      </text>
    </comment>
    <comment ref="K8" authorId="0">
      <text>
        <r>
          <rPr>
            <sz val="8"/>
            <color indexed="81"/>
            <rFont val="Tahoma"/>
            <family val="2"/>
          </rPr>
          <t xml:space="preserve">Identificar el proceso del Sistema de Gestión de Calidad al que aportan las actividades desarrolladas en el Plan de Acción.
</t>
        </r>
      </text>
    </comment>
    <comment ref="C9" authorId="1">
      <text>
        <r>
          <rPr>
            <sz val="8"/>
            <color indexed="81"/>
            <rFont val="Tahoma"/>
            <family val="2"/>
          </rPr>
          <t xml:space="preserve">Elegir el  núcleo estratégico definido en el Plan de desarrollo 2012-2015, al cual pertenezca el programa.
</t>
        </r>
      </text>
    </comment>
    <comment ref="C10" authorId="1">
      <text>
        <r>
          <rPr>
            <sz val="8"/>
            <color indexed="81"/>
            <rFont val="Tahoma"/>
            <family val="2"/>
          </rPr>
          <t xml:space="preserve">Seleccionar el  codigo y el nombre del programa del Plan de Desarrollo 2012- 2015 al cual pertenece el Proyecto.
</t>
        </r>
      </text>
    </comment>
    <comment ref="C11" authorId="0">
      <text>
        <r>
          <rPr>
            <sz val="8"/>
            <color indexed="81"/>
            <rFont val="Tahoma"/>
            <family val="2"/>
          </rPr>
          <t xml:space="preserve">Escoger el código y  la meta identificada en el Plan de Desarrollo 2012- 2015 para este programa
</t>
        </r>
      </text>
    </comment>
    <comment ref="H11" authorId="0">
      <text>
        <r>
          <rPr>
            <sz val="8"/>
            <color indexed="81"/>
            <rFont val="Tahoma"/>
            <family val="2"/>
          </rPr>
          <t xml:space="preserve">Relacionar cuantitativamente lo programado para la vigencia.
</t>
        </r>
      </text>
    </comment>
    <comment ref="K11" authorId="0">
      <text>
        <r>
          <rPr>
            <sz val="8"/>
            <color indexed="81"/>
            <rFont val="Tahoma"/>
            <family val="2"/>
          </rPr>
          <t xml:space="preserve">Relacionar el valor que efectivamente de cumplió durante la vigencia.
</t>
        </r>
      </text>
    </comment>
    <comment ref="H12" authorId="0">
      <text>
        <r>
          <rPr>
            <sz val="8"/>
            <color indexed="81"/>
            <rFont val="Tahoma"/>
            <family val="2"/>
          </rPr>
          <t xml:space="preserve">Relacionar cuantitativamente lo programado para la vigencia.
</t>
        </r>
      </text>
    </comment>
    <comment ref="K12" authorId="0">
      <text>
        <r>
          <rPr>
            <sz val="8"/>
            <color indexed="81"/>
            <rFont val="Tahoma"/>
            <family val="2"/>
          </rPr>
          <t xml:space="preserve">Relacionar el valor que efectivamente de cumplió durante la vigencia.
</t>
        </r>
      </text>
    </comment>
    <comment ref="H13" authorId="0">
      <text>
        <r>
          <rPr>
            <sz val="8"/>
            <color indexed="81"/>
            <rFont val="Tahoma"/>
            <family val="2"/>
          </rPr>
          <t xml:space="preserve">Relacionar cuantitativamente lo programado para la vigencia.
</t>
        </r>
      </text>
    </comment>
    <comment ref="K13" authorId="0">
      <text>
        <r>
          <rPr>
            <sz val="8"/>
            <color indexed="81"/>
            <rFont val="Tahoma"/>
            <family val="2"/>
          </rPr>
          <t xml:space="preserve">Relacionar el valor que efectivamente de cumplió durante la vigencia.
</t>
        </r>
      </text>
    </comment>
    <comment ref="H14" authorId="0">
      <text>
        <r>
          <rPr>
            <sz val="8"/>
            <color indexed="81"/>
            <rFont val="Tahoma"/>
            <family val="2"/>
          </rPr>
          <t xml:space="preserve">Relacionar cuantitativamente lo programado para la vigencia.
</t>
        </r>
      </text>
    </comment>
    <comment ref="K14" authorId="0">
      <text>
        <r>
          <rPr>
            <sz val="8"/>
            <color indexed="81"/>
            <rFont val="Tahoma"/>
            <family val="2"/>
          </rPr>
          <t xml:space="preserve">Relacionar el valor que efectivamente de cumplió durante la vigencia.
</t>
        </r>
      </text>
    </comment>
    <comment ref="H15" authorId="0">
      <text>
        <r>
          <rPr>
            <sz val="8"/>
            <color indexed="81"/>
            <rFont val="Tahoma"/>
            <family val="2"/>
          </rPr>
          <t xml:space="preserve">Relacionar cuantitativamente lo programado para la vigencia.
</t>
        </r>
      </text>
    </comment>
    <comment ref="K15" authorId="0">
      <text>
        <r>
          <rPr>
            <sz val="8"/>
            <color indexed="81"/>
            <rFont val="Tahoma"/>
            <family val="2"/>
          </rPr>
          <t xml:space="preserve">Relacionar el valor que efectivamente de cumplió durante la vigencia.
</t>
        </r>
      </text>
    </comment>
    <comment ref="H16" authorId="0">
      <text>
        <r>
          <rPr>
            <sz val="8"/>
            <color indexed="81"/>
            <rFont val="Tahoma"/>
            <family val="2"/>
          </rPr>
          <t xml:space="preserve">Relacionar cuantitativamente lo programado para la vigencia.
</t>
        </r>
      </text>
    </comment>
    <comment ref="K16" authorId="0">
      <text>
        <r>
          <rPr>
            <sz val="8"/>
            <color indexed="81"/>
            <rFont val="Tahoma"/>
            <family val="2"/>
          </rPr>
          <t xml:space="preserve">Relacionar el valor que efectivamente de cumplió durante la vigencia.
</t>
        </r>
      </text>
    </comment>
    <comment ref="H17" authorId="0">
      <text>
        <r>
          <rPr>
            <sz val="8"/>
            <color indexed="81"/>
            <rFont val="Tahoma"/>
            <family val="2"/>
          </rPr>
          <t xml:space="preserve">Relacionar cuantitativamente lo programado para la vigencia.
</t>
        </r>
      </text>
    </comment>
    <comment ref="K17" authorId="0">
      <text>
        <r>
          <rPr>
            <sz val="8"/>
            <color indexed="81"/>
            <rFont val="Tahoma"/>
            <family val="2"/>
          </rPr>
          <t xml:space="preserve">Relacionar el valor que efectivamente de cumplió durante la vigencia.
</t>
        </r>
      </text>
    </comment>
    <comment ref="H18" authorId="0">
      <text>
        <r>
          <rPr>
            <sz val="8"/>
            <color indexed="81"/>
            <rFont val="Tahoma"/>
            <family val="2"/>
          </rPr>
          <t xml:space="preserve">Relacionar cuantitativamente lo programado para la vigencia.
</t>
        </r>
      </text>
    </comment>
    <comment ref="K18" authorId="0">
      <text>
        <r>
          <rPr>
            <sz val="8"/>
            <color indexed="81"/>
            <rFont val="Tahoma"/>
            <family val="2"/>
          </rPr>
          <t xml:space="preserve">Relacionar el valor que efectivamente de cumplió durante la vigencia.
</t>
        </r>
      </text>
    </comment>
    <comment ref="H19" authorId="0">
      <text>
        <r>
          <rPr>
            <sz val="8"/>
            <color indexed="81"/>
            <rFont val="Tahoma"/>
            <family val="2"/>
          </rPr>
          <t xml:space="preserve">Relacionar cuantitativamente lo programado para la vigencia.
</t>
        </r>
      </text>
    </comment>
    <comment ref="K19" authorId="0">
      <text>
        <r>
          <rPr>
            <sz val="8"/>
            <color indexed="81"/>
            <rFont val="Tahoma"/>
            <family val="2"/>
          </rPr>
          <t xml:space="preserve">Relacionar el valor que efectivamente de cumplió durante la vigencia.
</t>
        </r>
      </text>
    </comment>
    <comment ref="C20" authorId="1">
      <text>
        <r>
          <rPr>
            <sz val="8"/>
            <color indexed="81"/>
            <rFont val="Tahoma"/>
            <family val="2"/>
          </rPr>
          <t xml:space="preserve">Referir el numero y nombre del Subprograma identificado en el Plan de Desarrollo 2.012 -2.015 al cual pertenece el Proyecto 
</t>
        </r>
      </text>
    </comment>
    <comment ref="C21" authorId="0">
      <text>
        <r>
          <rPr>
            <sz val="8"/>
            <color indexed="81"/>
            <rFont val="Tahoma"/>
            <family val="2"/>
          </rPr>
          <t xml:space="preserve">Seleccionar los códigos y  las metas de producto del subprograma.
</t>
        </r>
      </text>
    </comment>
    <comment ref="H21" authorId="1">
      <text>
        <r>
          <rPr>
            <sz val="8"/>
            <color indexed="81"/>
            <rFont val="Tahoma"/>
            <family val="2"/>
          </rPr>
          <t>Relacionar cuantitativamente  lo programado  para la  vigencia.</t>
        </r>
      </text>
    </comment>
    <comment ref="J21" authorId="0">
      <text>
        <r>
          <rPr>
            <sz val="8"/>
            <color indexed="81"/>
            <rFont val="Tahoma"/>
            <family val="2"/>
          </rPr>
          <t xml:space="preserve">Indicar cuantitativamente lo realizado durante la vigencia relacionada en la parte superior.
</t>
        </r>
      </text>
    </comment>
    <comment ref="C31" authorId="0">
      <text>
        <r>
          <rPr>
            <sz val="8"/>
            <color indexed="81"/>
            <rFont val="Tahoma"/>
            <family val="2"/>
          </rPr>
          <t xml:space="preserve">Hacer referencia al nombre del proyecto tal cual como está registrado en el banco de programas y proyectos de inversión.
</t>
        </r>
      </text>
    </comment>
    <comment ref="C32" authorId="0">
      <text>
        <r>
          <rPr>
            <sz val="8"/>
            <color indexed="81"/>
            <rFont val="Tahoma"/>
            <family val="2"/>
          </rPr>
          <t xml:space="preserve">Indicar el código SSEPI que le asignan en el banco de programas y proyectos de inversión.
</t>
        </r>
      </text>
    </comment>
    <comment ref="C33" authorId="1">
      <text>
        <r>
          <rPr>
            <sz val="8"/>
            <color indexed="81"/>
            <rFont val="Tahoma"/>
            <family val="2"/>
          </rPr>
          <t>Nombrar la meta  del objetivo general del proyecto como la tiene descrita en el módulo de programación (ID-11) que le apunten al cumplimiento del subprograma</t>
        </r>
      </text>
    </comment>
    <comment ref="C34" authorId="0">
      <text>
        <r>
          <rPr>
            <sz val="8"/>
            <color indexed="81"/>
            <rFont val="Tahoma"/>
            <family val="2"/>
          </rPr>
          <t xml:space="preserve">Seleccionar la fuente de financiación por donde se generen los recursos del proyecto y en la casilla inferior (valor presupuesto) relacionar  el monto de los recursos en miles de pesos.
</t>
        </r>
      </text>
    </comment>
    <comment ref="D34" authorId="0">
      <text>
        <r>
          <rPr>
            <sz val="8"/>
            <color indexed="81"/>
            <rFont val="Tahoma"/>
            <family val="2"/>
          </rPr>
          <t xml:space="preserve">Incluye ETESA </t>
        </r>
        <r>
          <rPr>
            <b/>
            <sz val="8"/>
            <color indexed="81"/>
            <rFont val="Tahoma"/>
            <family val="2"/>
          </rPr>
          <t>Fuentes</t>
        </r>
        <r>
          <rPr>
            <sz val="8"/>
            <color indexed="81"/>
            <rFont val="Tahoma"/>
            <family val="2"/>
          </rPr>
          <t>: 29,40</t>
        </r>
      </text>
    </comment>
    <comment ref="E34" authorId="1">
      <text>
        <r>
          <rPr>
            <sz val="8"/>
            <color indexed="81"/>
            <rFont val="Tahoma"/>
            <family val="2"/>
          </rPr>
          <t xml:space="preserve">Ingresos Corrientes con destinacion especifica; </t>
        </r>
        <r>
          <rPr>
            <b/>
            <sz val="8"/>
            <color indexed="81"/>
            <rFont val="Tahoma"/>
            <family val="2"/>
          </rPr>
          <t>Fuentes:</t>
        </r>
        <r>
          <rPr>
            <sz val="8"/>
            <color indexed="81"/>
            <rFont val="Tahoma"/>
            <family val="2"/>
          </rPr>
          <t xml:space="preserve"> 04,56,45,15,44,
23,53,58,60,08,11</t>
        </r>
      </text>
    </comment>
    <comment ref="F34" authorId="0">
      <text>
        <r>
          <rPr>
            <sz val="8"/>
            <color indexed="81"/>
            <rFont val="Tahoma"/>
            <family val="2"/>
          </rPr>
          <t xml:space="preserve">Fuentes; </t>
        </r>
        <r>
          <rPr>
            <b/>
            <sz val="8"/>
            <color indexed="81"/>
            <rFont val="Tahoma"/>
            <family val="2"/>
          </rPr>
          <t>SGP Educacion</t>
        </r>
        <r>
          <rPr>
            <sz val="8"/>
            <color indexed="81"/>
            <rFont val="Tahoma"/>
            <family val="2"/>
          </rPr>
          <t xml:space="preserve">: 25,26,27,199,195,325,225,4,25,2,95,3,27,427  
</t>
        </r>
        <r>
          <rPr>
            <b/>
            <sz val="8"/>
            <color indexed="81"/>
            <rFont val="Tahoma"/>
            <family val="2"/>
          </rPr>
          <t>SGP salud</t>
        </r>
        <r>
          <rPr>
            <sz val="8"/>
            <color indexed="81"/>
            <rFont val="Tahoma"/>
            <family val="2"/>
          </rPr>
          <t xml:space="preserve">: 30,31,32,230,330,430,232,332,432                                
</t>
        </r>
        <r>
          <rPr>
            <b/>
            <sz val="8"/>
            <color indexed="81"/>
            <rFont val="Tahoma"/>
            <family val="2"/>
          </rPr>
          <t xml:space="preserve"> SGP Agua Potable:</t>
        </r>
        <r>
          <rPr>
            <sz val="8"/>
            <color indexed="81"/>
            <rFont val="Tahoma"/>
            <family val="2"/>
          </rPr>
          <t xml:space="preserve"> 76,77,377,476,48,47,346,446,356,41,43,46,345,315,304,344,323,453,358,360,359,324</t>
        </r>
      </text>
    </comment>
    <comment ref="G34" authorId="1">
      <text>
        <r>
          <rPr>
            <sz val="8"/>
            <color indexed="81"/>
            <rFont val="Tahoma"/>
            <family val="2"/>
          </rPr>
          <t xml:space="preserve">Ingresos Corrientes de Libre Destinacion; </t>
        </r>
        <r>
          <rPr>
            <b/>
            <sz val="8"/>
            <color indexed="81"/>
            <rFont val="Tahoma"/>
            <family val="2"/>
          </rPr>
          <t>Fuente</t>
        </r>
        <r>
          <rPr>
            <sz val="8"/>
            <color indexed="81"/>
            <rFont val="Tahoma"/>
            <family val="2"/>
          </rPr>
          <t xml:space="preserve">  20</t>
        </r>
      </text>
    </comment>
    <comment ref="H34" authorId="0">
      <text>
        <r>
          <rPr>
            <b/>
            <sz val="8"/>
            <color indexed="81"/>
            <rFont val="Tahoma"/>
            <family val="2"/>
          </rPr>
          <t>Fuente</t>
        </r>
        <r>
          <rPr>
            <sz val="8"/>
            <color indexed="81"/>
            <rFont val="Tahoma"/>
            <family val="2"/>
          </rPr>
          <t>: 194</t>
        </r>
      </text>
    </comment>
    <comment ref="I34" authorId="0">
      <text>
        <r>
          <rPr>
            <sz val="8"/>
            <color indexed="81"/>
            <rFont val="Tahoma"/>
            <family val="2"/>
          </rPr>
          <t xml:space="preserve">Otros Recursos de Capital; </t>
        </r>
        <r>
          <rPr>
            <b/>
            <sz val="8"/>
            <color indexed="81"/>
            <rFont val="Tahoma"/>
            <family val="2"/>
          </rPr>
          <t>Fuentes</t>
        </r>
        <r>
          <rPr>
            <sz val="8"/>
            <color indexed="81"/>
            <rFont val="Tahoma"/>
            <family val="2"/>
          </rPr>
          <t>:
48,47,49,346,446,356,41,43,46,345,315,304,344,323,453,358,360,359,324
402,308,211,311,411,429,229, 329,494,233,333,433,275,375, 475,234,334,434,239,339,439, 440,279,280,379,380,473,480</t>
        </r>
      </text>
    </comment>
    <comment ref="J34" authorId="0">
      <text>
        <r>
          <rPr>
            <sz val="8"/>
            <color indexed="81"/>
            <rFont val="Tahoma"/>
            <family val="2"/>
          </rPr>
          <t>Tener en cuenta convenios firmados con la nacion, las fuentes empiezan a partir del 500</t>
        </r>
      </text>
    </comment>
    <comment ref="K34" authorId="0">
      <text>
        <r>
          <rPr>
            <sz val="8"/>
            <color indexed="81"/>
            <rFont val="Tahoma"/>
            <family val="2"/>
          </rPr>
          <t xml:space="preserve">Resoluciones del Fondo </t>
        </r>
        <r>
          <rPr>
            <sz val="8"/>
            <color indexed="81"/>
            <rFont val="Tahoma"/>
            <family val="2"/>
          </rPr>
          <t xml:space="preserve">Nacional. </t>
        </r>
        <r>
          <rPr>
            <b/>
            <sz val="8"/>
            <color indexed="81"/>
            <rFont val="Tahoma"/>
            <family val="2"/>
          </rPr>
          <t>Fuentes:</t>
        </r>
        <r>
          <rPr>
            <sz val="8"/>
            <color indexed="81"/>
            <rFont val="Tahoma"/>
            <family val="2"/>
          </rPr>
          <t xml:space="preserve"> 179,53,10</t>
        </r>
      </text>
    </comment>
    <comment ref="L34" authorId="1">
      <text>
        <r>
          <rPr>
            <sz val="8"/>
            <color indexed="81"/>
            <rFont val="Tahoma"/>
            <family val="2"/>
          </rPr>
          <t xml:space="preserve">Diferentes a las anteriores, </t>
        </r>
        <r>
          <rPr>
            <b/>
            <sz val="8"/>
            <color indexed="81"/>
            <rFont val="Tahoma"/>
            <family val="2"/>
          </rPr>
          <t xml:space="preserve">Fuentes: </t>
        </r>
        <r>
          <rPr>
            <sz val="8"/>
            <color indexed="81"/>
            <rFont val="Tahoma"/>
            <family val="2"/>
          </rPr>
          <t>51,06,07,81,175,79,80</t>
        </r>
      </text>
    </comment>
    <comment ref="M34" authorId="1">
      <text>
        <r>
          <rPr>
            <sz val="8"/>
            <color indexed="81"/>
            <rFont val="Tahoma"/>
            <family val="2"/>
          </rPr>
          <t xml:space="preserve">Diferentes a las anteriores, </t>
        </r>
        <r>
          <rPr>
            <b/>
            <sz val="8"/>
            <color indexed="81"/>
            <rFont val="Tahoma"/>
            <family val="2"/>
          </rPr>
          <t xml:space="preserve">Fuentes: </t>
        </r>
        <r>
          <rPr>
            <sz val="8"/>
            <color indexed="81"/>
            <rFont val="Tahoma"/>
            <family val="2"/>
          </rPr>
          <t>51,06,07,81,175,79,80</t>
        </r>
      </text>
    </comment>
    <comment ref="C36" authorId="0">
      <text>
        <r>
          <rPr>
            <sz val="8"/>
            <color indexed="81"/>
            <rFont val="Tahoma"/>
            <family val="2"/>
          </rPr>
          <t xml:space="preserve">las  seis (6) columnas de la izquierda corresponden a la información derivada del Plan de Acción, las cuales se diligenciaran por una sola vez, al inicio de la vigencia  y quedaran bloqueadas para el resto del año con el fin de facilitar el proceso de Seguimiento.
</t>
        </r>
      </text>
    </comment>
    <comment ref="J36" authorId="0">
      <text>
        <r>
          <rPr>
            <sz val="8"/>
            <color indexed="81"/>
            <rFont val="Tahoma"/>
            <family val="2"/>
          </rPr>
          <t xml:space="preserve">Las seis (6) columnas de la derecha corresponden  a la información derivada del Seguimiento trimestral que se le realiza al Plan de Acción, las cuales se diligenciaran teniendo en cuenta el ejercicio inicial del Plan de Acción.
</t>
        </r>
      </text>
    </comment>
    <comment ref="C37" authorId="1">
      <text>
        <r>
          <rPr>
            <sz val="8"/>
            <color indexed="81"/>
            <rFont val="Tahoma"/>
            <family val="2"/>
          </rPr>
          <t>Nombrar una a una las actividades descritas en el módulo de preparación que estén relacionadas con el cumplimiento de la meta del proyecto.</t>
        </r>
      </text>
    </comment>
    <comment ref="D37" authorId="2">
      <text>
        <r>
          <rPr>
            <sz val="8"/>
            <color indexed="81"/>
            <rFont val="Tahoma"/>
            <family val="2"/>
          </rPr>
          <t xml:space="preserve">relacionar el número de la meta del subprograma del plan de desarrollo a la cual le apunta la meta.
</t>
        </r>
      </text>
    </comment>
    <comment ref="E37" authorId="0">
      <text>
        <r>
          <rPr>
            <sz val="8"/>
            <color indexed="81"/>
            <rFont val="Tahoma"/>
            <family val="2"/>
          </rPr>
          <t xml:space="preserve">Relacionar el valor de la vigencia que termina, con relación a la actividad en mención
</t>
        </r>
      </text>
    </comment>
    <comment ref="F37" authorId="1">
      <text>
        <r>
          <rPr>
            <sz val="8"/>
            <color indexed="81"/>
            <rFont val="Tahoma"/>
            <family val="2"/>
          </rPr>
          <t xml:space="preserve">Relacionar el valor que se espera cumplir en la presente vigencia, con relación a la actividad en mención
</t>
        </r>
      </text>
    </comment>
    <comment ref="G37" authorId="1">
      <text>
        <r>
          <rPr>
            <sz val="8"/>
            <color indexed="81"/>
            <rFont val="Tahoma"/>
            <family val="2"/>
          </rPr>
          <t xml:space="preserve">Representar en porcentaje  la importancia de la meta dentro del Proyecto. La sumatoria de ponderación debe ser 100%
</t>
        </r>
      </text>
    </comment>
    <comment ref="H37" authorId="1">
      <text>
        <r>
          <rPr>
            <sz val="8"/>
            <color indexed="81"/>
            <rFont val="Tahoma"/>
            <family val="2"/>
          </rPr>
          <t xml:space="preserve">Establecer los recursos necesarios para el cumplimiento de la meta.
</t>
        </r>
      </text>
    </comment>
    <comment ref="I37" authorId="1">
      <text>
        <r>
          <rPr>
            <sz val="8"/>
            <color indexed="81"/>
            <rFont val="Tahoma"/>
            <family val="2"/>
          </rPr>
          <t xml:space="preserve">Establecer los recursos necesarios para el cumplimiento de la meta.
</t>
        </r>
      </text>
    </comment>
    <comment ref="J37" authorId="0">
      <text>
        <r>
          <rPr>
            <sz val="8"/>
            <color indexed="81"/>
            <rFont val="Tahoma"/>
            <family val="2"/>
          </rPr>
          <t xml:space="preserve">Relacionar el valor que efectivamente se cumplió durante la vigencia, con relación a la actividad en mención.
</t>
        </r>
      </text>
    </comment>
    <comment ref="K37" authorId="0">
      <text>
        <r>
          <rPr>
            <sz val="8"/>
            <color indexed="81"/>
            <rFont val="Tahoma"/>
            <family val="2"/>
          </rPr>
          <t xml:space="preserve">Representa en porcentaje en nivel de avance de la actividad. (el formato diligencia esta casilla automáticamente)
</t>
        </r>
      </text>
    </comment>
    <comment ref="L37" authorId="0">
      <text>
        <r>
          <rPr>
            <sz val="8"/>
            <color indexed="81"/>
            <rFont val="Tahoma"/>
            <family val="2"/>
          </rPr>
          <t xml:space="preserve">Hacer mención del total de recursos ejecutados (compromisos o registros), en miles de pesos, a la fecha de corte, con relación a la actividad en mención.
</t>
        </r>
      </text>
    </comment>
    <comment ref="M37" authorId="0">
      <text>
        <r>
          <rPr>
            <sz val="8"/>
            <color indexed="81"/>
            <rFont val="Tahoma"/>
            <family val="2"/>
          </rPr>
          <t xml:space="preserve">Hacer mención del total de recursos ejecutados (compromisos o registros), en miles de pesos, a la fecha de corte, con relación a la actividad en mención.
</t>
        </r>
      </text>
    </comment>
    <comment ref="N37" authorId="0">
      <text>
        <r>
          <rPr>
            <sz val="8"/>
            <color indexed="81"/>
            <rFont val="Tahoma"/>
            <family val="2"/>
          </rPr>
          <t xml:space="preserve">Representar en porcentaje en nivel de ejecución presupuestal de la actividad. (el formato diligencia esta casilla automáticamente)
</t>
        </r>
      </text>
    </comment>
    <comment ref="O37" authorId="0">
      <text>
        <r>
          <rPr>
            <sz val="8"/>
            <color indexed="81"/>
            <rFont val="Tahoma"/>
            <family val="2"/>
          </rPr>
          <t xml:space="preserve">Relacionar el numero de personas beneficiadas con la actividad
</t>
        </r>
      </text>
    </comment>
  </commentList>
</comments>
</file>

<file path=xl/comments3.xml><?xml version="1.0" encoding="utf-8"?>
<comments xmlns="http://schemas.openxmlformats.org/spreadsheetml/2006/main">
  <authors>
    <author>Planeación Dptal</author>
  </authors>
  <commentList>
    <comment ref="AQ4" authorId="0">
      <text>
        <r>
          <rPr>
            <sz val="8"/>
            <color indexed="81"/>
            <rFont val="Tahoma"/>
            <family val="2"/>
          </rPr>
          <t xml:space="preserve">Relacionar el numero de personas beneficiadas con la actividad
</t>
        </r>
      </text>
    </comment>
  </commentList>
</comments>
</file>

<file path=xl/sharedStrings.xml><?xml version="1.0" encoding="utf-8"?>
<sst xmlns="http://schemas.openxmlformats.org/spreadsheetml/2006/main" count="4988" uniqueCount="2320">
  <si>
    <t>NÚCLEO 4.: MODELO DE GESTIÓN INSTITUCIONAL ORIENTADO A RESULTADOS</t>
  </si>
  <si>
    <t xml:space="preserve"> </t>
  </si>
  <si>
    <t>Programas</t>
  </si>
  <si>
    <t>Prog. 1.: HACIA UNA SALUD PÚBLICA INTELIGENTE, INCLUYENTE Y CON RESULTADOS</t>
  </si>
  <si>
    <t>Prog. 2.: ASEGURAMIENTO INTELIGENTE, INCLUYENTE Y CON RESULTADOS</t>
  </si>
  <si>
    <t>Prog. 3.: RESULTADOS EN EL DESARROLLO DE LA RED DE PRESTACIÓN DE SERVICIOS DE SALUD</t>
  </si>
  <si>
    <t>Prog. 4.: REDUCCIÓN DE LA VULNERABILIDAD SECTORIAL A EMERGENCIAS Y DESASTRES CON RESULTADOS</t>
  </si>
  <si>
    <t>Prog. 5.: HACIA LA GOBERNANZA DEL SISTEMA DE SALUD TERRITORIAL PARA MEJORES RESULTADOS</t>
  </si>
  <si>
    <t>Prog. 6.: EDUCACIÓN INTEGRAL CON RESULTADOS PARA LA PRIMERA INFANCIA</t>
  </si>
  <si>
    <t>Prog. 7.: RISARALDA: HACIA LA UNIVERSALIZACIÓN, PARA ALCANZAR MAYORES RESULTADOS.</t>
  </si>
  <si>
    <t>Prog. 8.: CALIDAD PARA LA TRANSFORMACIÓN HACIA RESULTADOS DEL SECTOR EDUCATIVO</t>
  </si>
  <si>
    <t>Prog. 9.: HACIA UNA CULTURA DE LA INVESTIGACIÓN, LA INNOVACIÓN Y LA COMPETITIVIDAD CON RESULTADOS.</t>
  </si>
  <si>
    <t>Prog. 10.: GESTIÓN Y FORTALECIMIENTO INSTITUCIONAL CON RESULTADOS PARA EL SECTOR EDUCATIVO</t>
  </si>
  <si>
    <t>Prog. 11.: RISARALDA PARA EL MUNDO, UNIDA, INCLUYENTE, CON RESULTADOS PARA MIGRANTES Y RETORNADOS</t>
  </si>
  <si>
    <t>Prog. 12.: RISARALDA UNIDA POR LA SUPERACIÓN DE LOGROS BÁSICOS FAMILIARES CON LA POBLACIÓN EN POBREZA EXTREMA.</t>
  </si>
  <si>
    <t>Prog. 13.: RISARALDA INCLUYENTE PARA LA PRIMERA INFANCIA, INFANCIA Y ADOLESCENCIA CON BUEN COMIENZO, BASES SÓLIDAS Y VOCES PROPIAS</t>
  </si>
  <si>
    <t>SP112MP73: Atender 2500 nuevas solicitudes de Risaraldenses residentes en el exterior y/o con intención de retornar</t>
  </si>
  <si>
    <t>SP112MP74: Conformar la Red "RISARALDA PARA EL MUNDO UNIDA, INCLUYENTE Y CON RESULTADOS</t>
  </si>
  <si>
    <t>SP141MP78: Formular la política pública de mujer en el departamento</t>
  </si>
  <si>
    <t>SP141MP79: Implementar en un 100% la Estrategia Intersectorial de formación con mujeres y sus organizaciones durante el cuatrienio</t>
  </si>
  <si>
    <t>SP141MP80: Implementar un programa de asistencia funeraria a las familias 1 y 2 del SISBEN que carezcan de recursos para financiar gastos funerarios.</t>
  </si>
  <si>
    <t>SP142MP81: Implementar en un 100% la Estrategia Intersectorial “ACTÚA JOVEN” durante el cuatrienio</t>
  </si>
  <si>
    <t>SP143MP82: Implementar en un 100% la Estrategia Cultura de la discapacidad “PARA UNA RISARALDA INCLUYENTE Y CON RESULTADOS” en el cuatrienio</t>
  </si>
  <si>
    <t>SP144MP83: Implementar y desarrollar en un 100% dos estrategias en el cuatrienio para la promoción del envejecimiento y la protección y atención de los adultos mayores</t>
  </si>
  <si>
    <t>SP151MP84: Implementar a 2500 familias un programa de agricultura básica familiar</t>
  </si>
  <si>
    <t>SP152MP85: Desarrollar en un 100% la estrategia “Nutriendo y educando”, con el fin de brindar atención y capacitación a grupos poblacionales prioritarios en el cuatrienio</t>
  </si>
  <si>
    <t>SP161MP86: Incrementar a 16 el número de modalidades deportivas según vocación de los municipios, que constituyan la reserva deportiva.</t>
  </si>
  <si>
    <t>SP162MP87: Aumentar en 70 Medallas de oro, plata y bronce obtenidas por los deportistas Risaraldenses en competencias nacionales federadas y juegos intercolegiados en el cuatrienio.</t>
  </si>
  <si>
    <t>SP171MP88: Implementar el programa de hábitos y estilos de vida saludable en 10 municipios del departamento de Risaralda</t>
  </si>
  <si>
    <t>P18MP90: Categorizar 32 Ligas Departamentales en el cuatrienio.</t>
  </si>
  <si>
    <t>SP191MP91: Desarrollar 5 procesos formativos en las áreas de artes plásticas, música, danza, teatro y bibliotecas con cobertura y calidad en el departamento durante el cuatrienio.</t>
  </si>
  <si>
    <t>SubProg. 1.3.: Promoción social inteligente e incluyente</t>
  </si>
  <si>
    <t>SubProg. 1.4.: Gestión Integral de la Salud Pública.</t>
  </si>
  <si>
    <t>SubProg. 3.1.: Mejoramiento de la Accesibilidad a los servicios de salud</t>
  </si>
  <si>
    <t>SubProg. 3.2.: Mejoramiento de la calidad en la atención en salud</t>
  </si>
  <si>
    <t>SubProg. 3.3.: Mejoramiento de la eficiencia de las IPS públicas buscando su sostenibilidad financiera</t>
  </si>
  <si>
    <t>SubProg. 4.1.: Gestión para la Identificación y Priorización de los Riesgos de Emergencias y Desastres.</t>
  </si>
  <si>
    <t>SubProg. 4.2.: Articulación Intra e Intersectorial para el Desarrollo de los Planes Preventivos, de Mitigación, Superación de las Emergencias y Desastres.</t>
  </si>
  <si>
    <t>SubProg. 4.3.: Fortalecimiento Institucional para la Respuesta Sectorial Territorial ante las Situaciones de Emergencias y Desastres</t>
  </si>
  <si>
    <t>SubProg. 5.1.: Fortalecimiento del Programa de Auditoría y mejoramiento del sistema de gestión de calidad (PAMEC)</t>
  </si>
  <si>
    <t>SubProg. 5.2.: Fortalecimiento del sistema de información en salud</t>
  </si>
  <si>
    <t>SubProg. 6.1.: Educación para la primera infancia en el marco de una educación integral.</t>
  </si>
  <si>
    <t>SubProg. 6.2.: Educación preescolar grado de transición prioridad para el ingreso al sistema educativo.</t>
  </si>
  <si>
    <t>SubProg. 7.1.: Educación Incluyente</t>
  </si>
  <si>
    <t>SubProg. 7.2.: Educación rural diferenciada</t>
  </si>
  <si>
    <t>SubProg. 7.3.: Atención a poblaciones prioritarias</t>
  </si>
  <si>
    <t xml:space="preserve">SubProg. 7.4.: Ambientes escolares apropiados </t>
  </si>
  <si>
    <t>SubProg. 8.1.: Formación de docentes, directivos docentes y administrativos.</t>
  </si>
  <si>
    <t>SubProg. 8.2.: Educación en valores, participación, convivencia democrática y ambiental.</t>
  </si>
  <si>
    <t>SubProg. 8.3.: Evaluación para el Mejoramiento de la Calidad</t>
  </si>
  <si>
    <t>SubProg. 9.1.: Educación con énfasis en la innovación, ciencia, tecnología y competitividad.</t>
  </si>
  <si>
    <t>SubProg. 9.2.: Risaralda más idiomas, mejores resultados</t>
  </si>
  <si>
    <t>SubProg. 9.3.: Oferta Educativa respondiendo a las necesidades locales y regionales.</t>
  </si>
  <si>
    <t>SubProg. 10.1.: Gestión para la transformación del Sector</t>
  </si>
  <si>
    <t>SubProg. 10.2.: Seguimiento, evaluación, control y participación en la gestión.</t>
  </si>
  <si>
    <t>SP232MP117: Fortalecer técnica y financieramente los seis sectores estratégicos restantes, identificados en el Plan Regional de Competitividad del Departamento de Risaralda</t>
  </si>
  <si>
    <t>SP233MP118: Obtener la aprobación de al menos el 25% de los proyectos productivos presentados para acceder a recursos de los programas del Gobierno Nacional.</t>
  </si>
  <si>
    <t>SP233MP119: Implementar en un 100% la agencia de Promoción para el Desarrollo de Risaralda, para la atracción y fomento de la inversión privada directa (nacional y extranjera), en el cuatrienio.</t>
  </si>
  <si>
    <t>SP233MP120: Apoyar técnica y financieramente 6 nuevos proyectos innovadores identificados en el Plan Estratégico de Emprendimiento de Risaralda – PEER</t>
  </si>
  <si>
    <t>SP233MP121: Fortalecer técnica y financieramente un  procesos de emprendimiento para los habitantes del sector urbano y rural del departamento.</t>
  </si>
  <si>
    <t>SP241MP123: Generar condiciones para el proceso de revisión, ajuste y monitoreo de los Planes de Ordenamiento Territorial de 13 Municipios de Risaralda</t>
  </si>
  <si>
    <t>SP241MP124: Concurrir técnica y financieramente en 2 procesos de Planificación, Ordenación y Manejo de Cuencas Hidrográficas del Departamento durante el cuatrienio</t>
  </si>
  <si>
    <t>SP241MP125: Formular interinstitucionalmente en un 100% el Modelo de Ocupación Territorial para Risaralda</t>
  </si>
  <si>
    <t>SP241MP126: Participar en 4 procesos de integración regional durante el cuatrienio</t>
  </si>
  <si>
    <t>SP241MP127: Participar en la ejecución de un proyecto de impacto en Pereira, como aporte de la Gobernación de Risaralda al aniversario 150 de la capital del departamento.</t>
  </si>
  <si>
    <t>SP242MP128: Apoyar técnica y financieramente la implementación y ejecución de 1 estrategia departamental de adaptación al cambio climático durante el cuatrienio</t>
  </si>
  <si>
    <t>SP252MP131: Intervenir 400 Ha, durante el cuatrienio, en cuencas abastecedoras de acueductos mediante compra o mantenimiento de predios</t>
  </si>
  <si>
    <t>SP253MP132: Apoyar técnica y financieramente a 20 productores en procesos de reconversión de sistemas productivos durante el cuatrienio</t>
  </si>
  <si>
    <t>SubProg. 22.2.: Producción Agropecuaria por población prioritaria. (Etnias, víctimas de desplazamiento, jóvenes y mujeres rurales).</t>
  </si>
  <si>
    <t>SubProg. 22.3.: Infraestructura para la producción agropecuaria y la agroindustria</t>
  </si>
  <si>
    <t>SubProg. 22.4.: Fortalecimiento interinstitucional para el desarrollo sustentable del campo.</t>
  </si>
  <si>
    <t>SubProg. 22.5.: Manejo sanitario y fitosanitario para la competitividad agropecuaria</t>
  </si>
  <si>
    <t>SubProg. 22.6.: Gestión ambiental y Gestión del Riesgo para el desarrollo sustentable del campo.</t>
  </si>
  <si>
    <t>SubProg. 22.7.: Tic’s para el sector agropecuario.</t>
  </si>
  <si>
    <t>SubProg. 22.8.: Ciencia, tecnología e innovación para el sector agropecuario y forestal.</t>
  </si>
  <si>
    <t>SubProg. 23.1.: El Paisaje Cultural Cafetero y la Estrategia Bosque Modelo, motores del desarrollo en Risaralda.</t>
  </si>
  <si>
    <t>SubProg. 23.2.: Risaralda hacia la Competitividad en el ámbito nacional.</t>
  </si>
  <si>
    <t>SubProg. 23.3.: Risaralda integrada a la economía global</t>
  </si>
  <si>
    <t>SubProg. 23.4.: Minería socialmente responsable y Sostenibilidad Socioambiental</t>
  </si>
  <si>
    <t>SubProg. 24.1.: Desarrollo Territorial concurrente con las Dinámicas y Procesos Regionales</t>
  </si>
  <si>
    <t>SubProg. 24.2.: Adaptación Territorial al Cambio Climático y a la Variabilidad Climática</t>
  </si>
  <si>
    <t>SubProg. 25.1.: Conservación, Consolidación y Conectividad de las Áreas Protegidas del Departamento</t>
  </si>
  <si>
    <t>SubProg. 25.2.: Manejo y recuperación de coberturas forestales protectoras</t>
  </si>
  <si>
    <t>Hacer klic aquí para ver Instructivo detallado</t>
  </si>
  <si>
    <r>
      <t xml:space="preserve">P1MR1: </t>
    </r>
    <r>
      <rPr>
        <b/>
        <sz val="10"/>
        <color indexed="8"/>
        <rFont val="Tahoma"/>
        <family val="2"/>
      </rPr>
      <t>&lt;11.2</t>
    </r>
  </si>
  <si>
    <t>P21MR49: Acompañar técnicamente al 65% de grupos poblacionales prioritarios en la protección y garantía de sus derechos: Mujeres, Niños, Niñas, Adolescentes y Jóvenes, Víctimas del conflicto armado, personas en situación de discapacidad, población con div</t>
  </si>
  <si>
    <t>Municipios Beneficiados</t>
  </si>
  <si>
    <t>SP31MP34: Número</t>
  </si>
  <si>
    <t>SP31MP34: 0</t>
  </si>
  <si>
    <t>SP31MP34: 16</t>
  </si>
  <si>
    <t>P8MR35:</t>
  </si>
  <si>
    <t>P8MR35: Tasa de permanencia intra-anual</t>
  </si>
  <si>
    <t>P8MR35: Porcentaje</t>
  </si>
  <si>
    <t>P8MR35: 89</t>
  </si>
  <si>
    <t>P8MR35: 93</t>
  </si>
  <si>
    <t>SP31MP35:</t>
  </si>
  <si>
    <t>SP31MP35: Estudio realizado</t>
  </si>
  <si>
    <t>SP31MP35: Número</t>
  </si>
  <si>
    <t>SP31MP35: 0</t>
  </si>
  <si>
    <t>SP31MP35: 1</t>
  </si>
  <si>
    <t>P9MR36:</t>
  </si>
  <si>
    <t>P9MR36: Municipios con   procesos de ciencia, tecnología e innovación implementados</t>
  </si>
  <si>
    <t>P9MR36: Número</t>
  </si>
  <si>
    <t>P9MR36: 0</t>
  </si>
  <si>
    <t>P9MR36: 12</t>
  </si>
  <si>
    <t>SP31MP36:</t>
  </si>
  <si>
    <t>SP31MP36: Porcentaje de recursos de oferta contratados</t>
  </si>
  <si>
    <t>SP31MP36: Porcentaje</t>
  </si>
  <si>
    <t>SP31MP36: 100</t>
  </si>
  <si>
    <t>P10MR37:</t>
  </si>
  <si>
    <t>P10MR37: Incrementar en 5 puntos el nivel de satisfacción de los usuarios del servicio educativo de los 12 municipios no certificados de departamento de Risaralda, a partir de línea de base del año 2013</t>
  </si>
  <si>
    <t>P13MR41: Porcentaje de Niños, niñas y adolescentes con derechos atendidos</t>
  </si>
  <si>
    <t>P13MR41: Porcentaje</t>
  </si>
  <si>
    <t>P13MR41: NA</t>
  </si>
  <si>
    <t>P13MR41: 30</t>
  </si>
  <si>
    <t>SP33MP41:</t>
  </si>
  <si>
    <t>SP33MP41: ESE Hospitales articulados con el sistema de información</t>
  </si>
  <si>
    <t>SP33MP41: Número</t>
  </si>
  <si>
    <t>SP33MP41: 0</t>
  </si>
  <si>
    <t>SP33MP41: 16</t>
  </si>
  <si>
    <t>P14MR42:</t>
  </si>
  <si>
    <t>SP361MP183: Proyectos de cooperación internacional</t>
  </si>
  <si>
    <t>SP361MP183: Número</t>
  </si>
  <si>
    <t>SP361MP183: 10</t>
  </si>
  <si>
    <t>SP361MP183: 20</t>
  </si>
  <si>
    <t>SP361MP184:</t>
  </si>
  <si>
    <t>SP361MP184: Modelo diseñado</t>
  </si>
  <si>
    <t>SP361MP184: Número</t>
  </si>
  <si>
    <t>SP361MP184: 0</t>
  </si>
  <si>
    <t>SP361MP184: 1</t>
  </si>
  <si>
    <t>SP362MP185:</t>
  </si>
  <si>
    <t>SP362MP185: Nivel de desarrollo de una Estrategia de Asesoría, Asistencia Técnica y Capacitación</t>
  </si>
  <si>
    <t>SP362MP185: Porcentaje</t>
  </si>
  <si>
    <t>SP362MP185: 0</t>
  </si>
  <si>
    <t>SP362MP185: 100</t>
  </si>
  <si>
    <t>SP363MP186:</t>
  </si>
  <si>
    <t>SP363MP186: Adaptar en un 100% la política nacional de ciencia y tecnología en el Departamento de Risaralda, de acuerdo con las necesidades y expectativas de la población.</t>
  </si>
  <si>
    <t>SP363MP186: Nivel de Adaptación</t>
  </si>
  <si>
    <t>SP363MP186: Porcentaje</t>
  </si>
  <si>
    <t>SP363MP186: 0</t>
  </si>
  <si>
    <t>SP363MP186: 100</t>
  </si>
  <si>
    <t>SP364MP187:</t>
  </si>
  <si>
    <t>SP364MP187: Articular  3 subsistemas de información para la planeación en el departamento durante el cuatrienio</t>
  </si>
  <si>
    <t>SP364MP187: Subsistemas de información articulados</t>
  </si>
  <si>
    <t>SP364MP187: Número</t>
  </si>
  <si>
    <t>SP364MP187: 0</t>
  </si>
  <si>
    <t>SP364MP187: 3</t>
  </si>
  <si>
    <t>SP371MP188:</t>
  </si>
  <si>
    <t>SP371MP188: Canal o Medio de Comunicación en funcionamiento.</t>
  </si>
  <si>
    <t>SP371MP188: Número</t>
  </si>
  <si>
    <t>SP371MP188: 0</t>
  </si>
  <si>
    <t>SP371MP188: 1</t>
  </si>
  <si>
    <t>SP371MP189:</t>
  </si>
  <si>
    <t>SP371MP189: Generar 4 espacios de Participación y comunicación entre la institución y la comunidad en el Cuatrienio.</t>
  </si>
  <si>
    <t>SP371MP189: Numero de espacios de participación y comunicación generados.</t>
  </si>
  <si>
    <t>SP371MP189: Número</t>
  </si>
  <si>
    <t>SP371MP189: 2</t>
  </si>
  <si>
    <t>SP371MP189: 6</t>
  </si>
  <si>
    <t>SP372MP190:</t>
  </si>
  <si>
    <t>SP372MP190: Generar 2 acciones por año que articulen tanto la comunicación interna como externa para el posicionamiento institucional durante el Cuatrienio.</t>
  </si>
  <si>
    <t>SP372MP190: Acciones Anuales articuladoras de la comunicación generadas</t>
  </si>
  <si>
    <t>SP372MP190: Número</t>
  </si>
  <si>
    <t>SP372MP190: 2</t>
  </si>
  <si>
    <t>Fondo Nac. de Regalias</t>
  </si>
  <si>
    <t>SP51MP46: Número</t>
  </si>
  <si>
    <t>SP51MP46: 0</t>
  </si>
  <si>
    <t>SP51MP46: 1</t>
  </si>
  <si>
    <t>P19MR47:</t>
  </si>
  <si>
    <t>P19MR47: Procesos formativos desarrollados</t>
  </si>
  <si>
    <t>P19MR47: Número</t>
  </si>
  <si>
    <t>P19MR47: 4</t>
  </si>
  <si>
    <t>SP52MP47:</t>
  </si>
  <si>
    <t>SP52MP47: Fortalecer técnica y financieramente el sistema de información en salud pública de la Secretaría de Salud de Risaralda</t>
  </si>
  <si>
    <t>SP43MP44: Prestadores de servicios de salud de urgencias y Secretaría de Salud Departamental con planes para emergencias</t>
  </si>
  <si>
    <t>SP43MP44: Porcentaje</t>
  </si>
  <si>
    <t>SP43MP44: 0</t>
  </si>
  <si>
    <t>SP43MP44: 100</t>
  </si>
  <si>
    <t>P17MR45:</t>
  </si>
  <si>
    <t>P17MR45: Beneficiar el 20% de la población risaraldense en los programas de actividad física y recreación</t>
  </si>
  <si>
    <t>P17MR45: Población Beneficiada</t>
  </si>
  <si>
    <t>P17MR45: Porcentaje</t>
  </si>
  <si>
    <t>P17MR45: 13</t>
  </si>
  <si>
    <t>P17MR45: 20</t>
  </si>
  <si>
    <t>SP43MP45:</t>
  </si>
  <si>
    <t>SP43MP45: Componentes del CRUE Consolidados</t>
  </si>
  <si>
    <t>SP43MP45: Número</t>
  </si>
  <si>
    <t>SP43MP45: 3</t>
  </si>
  <si>
    <t>P18MR46:</t>
  </si>
  <si>
    <t>P18MR46: Implementar en un 100% un sistema de información y escalafón de organismos deportivos</t>
  </si>
  <si>
    <t>P18MR46: Nivel de implementación del sistema de información y escalafón de organismos deportivos</t>
  </si>
  <si>
    <t>P18MR46: Porcentaje</t>
  </si>
  <si>
    <t>P18MR46: 0</t>
  </si>
  <si>
    <t>P18MR46: 100</t>
  </si>
  <si>
    <t>SP51MP46:</t>
  </si>
  <si>
    <t>SP51MP46: Sistema de la auditoría y del mejoramiento del sistema de gestión de calidad</t>
  </si>
  <si>
    <t>PROGRAMA</t>
  </si>
  <si>
    <t>SUBPROGRAMA</t>
  </si>
  <si>
    <t>Ponderación (%)
Importancia</t>
  </si>
  <si>
    <t>Recursos Asignados a la Meta (miles $)</t>
  </si>
  <si>
    <t>Recursos Propios</t>
  </si>
  <si>
    <t>TOTAL</t>
  </si>
  <si>
    <t>Logro de la Vigencia</t>
  </si>
  <si>
    <t>Recursos Ejecutados</t>
  </si>
  <si>
    <t>SGP</t>
  </si>
  <si>
    <t>Destinación Específica</t>
  </si>
  <si>
    <t>Recursos del Crédito</t>
  </si>
  <si>
    <t>Otras Fuentes</t>
  </si>
  <si>
    <t xml:space="preserve">Versión: </t>
  </si>
  <si>
    <t>DEPENDENCIA  RESPONSABLE</t>
  </si>
  <si>
    <t>PROCESO (SGC)</t>
  </si>
  <si>
    <t xml:space="preserve">Codigo: </t>
  </si>
  <si>
    <t>META DE RESULTADO</t>
  </si>
  <si>
    <t>METAS(S) DE PRODUCTO</t>
  </si>
  <si>
    <t>Meta(s) de la Actividad</t>
  </si>
  <si>
    <t xml:space="preserve">% Avance </t>
  </si>
  <si>
    <t>Municipio Beneficiado</t>
  </si>
  <si>
    <t>SEGUIMIENTO</t>
  </si>
  <si>
    <t xml:space="preserve">% EFICIENCIA </t>
  </si>
  <si>
    <t xml:space="preserve">% EFICACIA </t>
  </si>
  <si>
    <t xml:space="preserve">% EFECTIVIDAD </t>
  </si>
  <si>
    <t>ACTIVIDAD</t>
  </si>
  <si>
    <t>M</t>
  </si>
  <si>
    <t>Observaciones:</t>
  </si>
  <si>
    <t>Rentas Cedidas</t>
  </si>
  <si>
    <t>Monopolio</t>
  </si>
  <si>
    <t>Recursos de Capital</t>
  </si>
  <si>
    <t>P23MR52: Fortalecer al menos dos mil quinientos nuevos empresarios del Departamento durante el cuatrienio, con apoyo de los programas que ofrece el Estado</t>
  </si>
  <si>
    <t>P23MR52: Empresarios apoyados</t>
  </si>
  <si>
    <t>P23MR52: Número</t>
  </si>
  <si>
    <t>P23MR52: 2500</t>
  </si>
  <si>
    <t>P23MR52: 5000</t>
  </si>
  <si>
    <t>SP72MP52:</t>
  </si>
  <si>
    <t>SP72MP52: Fortalecer una  estrategia para el fortalecimiento de los modelos flexibles definidos en la atención de la población rural.</t>
  </si>
  <si>
    <t>SP72MP52: Estrategia para el fortalecimiento de los modelos flexibles para la atención de la población rural Fortalecida</t>
  </si>
  <si>
    <t>SP72MP52: Número</t>
  </si>
  <si>
    <t>SP72MP52: 0</t>
  </si>
  <si>
    <t>SP72MP52: 1</t>
  </si>
  <si>
    <t>P24MR53:</t>
  </si>
  <si>
    <t>P24MR53: Propiciar procesos de Planificación y Gestión del Desarrollo Territorial armonizados a escala regional</t>
  </si>
  <si>
    <t>P24MR53: Procesos de planificación y gestión del Desarrollo Territorial</t>
  </si>
  <si>
    <t>P24MR53: Número</t>
  </si>
  <si>
    <t>P24MR53: 0</t>
  </si>
  <si>
    <t>P24MR53: 7</t>
  </si>
  <si>
    <t>SP73MP53:</t>
  </si>
  <si>
    <t>SP73MP53: Estrategias para la atención educativa diferenciada de los grupos prioritarios aumentada y fortalecida</t>
  </si>
  <si>
    <t>SP73MP53: Número</t>
  </si>
  <si>
    <t>SP73MP53: 4</t>
  </si>
  <si>
    <t>SP73MP53: 5</t>
  </si>
  <si>
    <t>P25MR54:</t>
  </si>
  <si>
    <t>P25MR54: Continuar con la implementación de la Política Ambiental de Risaralda</t>
  </si>
  <si>
    <t>P25MR54: Política Ambiental Departamental Implementada</t>
  </si>
  <si>
    <t>P25MR54: Número</t>
  </si>
  <si>
    <t>P25MR54: 1</t>
  </si>
  <si>
    <t>SP74MP54:</t>
  </si>
  <si>
    <t>SP74MP54: Incrementar una estrategia y fortalecer las tres existentes  que mejoren los ambientes educativos para los niños, niñas, adolescentes y jóvenes, en los municipios del Departamento, durante el cuatrienio.</t>
  </si>
  <si>
    <t>SP74MP54: Estrategias para mejoramiento de  los ambientes educativos para los niños, niñas, adolescentes y jóvenes incrementadas y fortalecidas</t>
  </si>
  <si>
    <t>SP74MP54: Número</t>
  </si>
  <si>
    <t>SP74MP54: 3</t>
  </si>
  <si>
    <t>SP74MP54: 4</t>
  </si>
  <si>
    <t>P26MR55:</t>
  </si>
  <si>
    <t>P26MR55: Sistemas Locales y Departamental con capacidad para la Gestión del Riesgo mejorada</t>
  </si>
  <si>
    <t>P26MR55: Numero</t>
  </si>
  <si>
    <t>P26MR55: 15</t>
  </si>
  <si>
    <t>SP81MP55:</t>
  </si>
  <si>
    <t xml:space="preserve">SP81MP55: Docentes y directivos docentes formados. </t>
  </si>
  <si>
    <t>SP81MP55: Porcentaje</t>
  </si>
  <si>
    <t>SP81MP55: 100</t>
  </si>
  <si>
    <t>P27MR56:</t>
  </si>
  <si>
    <t>P27MR56: Aumentar la intervención en 21 sistemas de acueducto, alcantarillado y aseo durante el cuatrienio</t>
  </si>
  <si>
    <t>Prog. 14.: FORTALECIMIENTO DE LAS CAPACIDADES HUMANAS, REDES SOCIALES, COMUNITARIAS Y FAMILIARES PARA LA EQUIDAD E INCLUSIÓN SOCIAL CON RESULTADOS</t>
  </si>
  <si>
    <t>Prog. 15.: SEGURIDAD ALIMENTARIA CON PRODUCTIVIDAD PARA EL DESARROLLO Y RESULTADOS EFECTIVOS</t>
  </si>
  <si>
    <t>Prog. 16.: LIDERAZGO Y POSICIONAMIENTO DEPORTIVO CON RESULTADOS</t>
  </si>
  <si>
    <t>Prog. 17.: HÁBITOS Y ESTILOS DE VIDA SALUDABLE DESDE LA ACTIVIDAD FÍSICA PARA CONSTRUIR SOCIEDAD CON RESULTADOS</t>
  </si>
  <si>
    <t>Prog. 18.: FORTALECIMIENTO INSTITUCIONAL DEL DEPORTE Y LA RECREACIÓN PARA MEJORES RESULTADOS</t>
  </si>
  <si>
    <t>Prog. 19.: LA CULTURA CON RESULTADOS, PROPÓSITO COMÚN PARA EL DESARROLLO INTEGRAL DE LOS RISARALDENSES</t>
  </si>
  <si>
    <t>Prog. 20.: PLANIFICACIÓN ÉTNICA CON RESULTADOS PARA UNA RISARALDA INCLUYENTE</t>
  </si>
  <si>
    <t>Prog. 21.: RISARALDA UNIDA POR SUS DERECHOS</t>
  </si>
  <si>
    <t>Prog. 22.: REACTIVACIÓN DEL CAMPO CON RESULTADOS.</t>
  </si>
  <si>
    <t>Prog. 23.: RISARALDA ESTRATÉGICA, COMPETITIVA Y CON RESULTADOS</t>
  </si>
  <si>
    <t>Prog. 24.: DESARROLLO TERRITORIAL CON RESULTADOS: DE LO LOCAL A LO REGIONAL</t>
  </si>
  <si>
    <t>Prog. 25.: GESTION DE LOS BIENES Y SERVICIOS ECOSISTÉMICOS DEL DEPARTAMENTO CON RESULTADOS</t>
  </si>
  <si>
    <t>Prog. 26.: RISARALDA GESTIONA SUS RIESGOS CON RESULTADOS</t>
  </si>
  <si>
    <t>Prog. 27.: SISTEMAS DE AGUA POTABLE Y SANEAMIENTO BÁSICO EFICIENTES, SUSTENTABLES Y CON RESULTADOS</t>
  </si>
  <si>
    <t>Prog. 28.: GESTIÓN INTEGRAL DE PROYECTOS DE VIVIENDA CON RESULTADOS</t>
  </si>
  <si>
    <t>Prog. 29.: MEJORAMIENTO INTEGRAL DE VIVIENDAS CON RESULTADOS</t>
  </si>
  <si>
    <t>Prog. 30.: MOVILIDAD REGIONAL PARA LA COMPETITIVIDAD Y EL DESARROLLO CON RESULTADOS</t>
  </si>
  <si>
    <t>Prog. 31.: RECUPERACIÓN Y CONSTRUCCIÓN DE INFRAESTRUCTURA SOCIAL Y COMUNITARIA PARA MEJORES RESULTADOS</t>
  </si>
  <si>
    <t>Prog. 32.: RISARALDA VIVE DIGITAL: ADAPTACIÓN TECNOLÓGICA CON RESULTADOS</t>
  </si>
  <si>
    <t>Prog. 33.: MEJORAMIENTO CONTINUO DE LA GESTIÓN PÚBLICA CON RESULTADOS</t>
  </si>
  <si>
    <t>Prog. 34.: SEGURIDAD Y COMPROMISO SOCIAL CON RESULTADOS</t>
  </si>
  <si>
    <t>Prog. 35.: DEMOCRACIA CON RESULTADOS</t>
  </si>
  <si>
    <t>Prog. 36.: PLANEACIÓN CON RESULTADOS</t>
  </si>
  <si>
    <t>Prog. 37.: COMUNICACIÓN INCLUYENTE PARA LOS RESULTADOS</t>
  </si>
  <si>
    <t>SubP</t>
  </si>
  <si>
    <t>SubProg. 1.1.: Atención a las Personas</t>
  </si>
  <si>
    <t>SubProg. 1.2.: Control de los Factores de Riesgo del Ambiente</t>
  </si>
  <si>
    <t>P1MR4: Porcentaje</t>
  </si>
  <si>
    <t>P1MR4: 8.1</t>
  </si>
  <si>
    <t>P1MR4: &lt;8.1</t>
  </si>
  <si>
    <t>SP11MP4:</t>
  </si>
  <si>
    <t>SP11MP4: Porcentaje de captación de gestantes en el primer trimestre de gestación</t>
  </si>
  <si>
    <t>SP11MP4: Porcentaje</t>
  </si>
  <si>
    <t>SP11MP4: 83</t>
  </si>
  <si>
    <t>SP11MP4: 85</t>
  </si>
  <si>
    <t>P1MR5:</t>
  </si>
  <si>
    <t>P1MR5: Tasa de mortalidad por cáncer de cuello uterino</t>
  </si>
  <si>
    <t>P1MR5: Tasa</t>
  </si>
  <si>
    <t>P1MR5: 7.2</t>
  </si>
  <si>
    <t>P1MR5: 6.7</t>
  </si>
  <si>
    <t>SP11MP5:</t>
  </si>
  <si>
    <t>SP11MP5: Porcentaje de gestantes con nacido vivo con cuatro o más controles prenatales.</t>
  </si>
  <si>
    <t>SP11MP5: Porcentaje</t>
  </si>
  <si>
    <t>SP11MP5: 83</t>
  </si>
  <si>
    <t>SP11MP5: 85</t>
  </si>
  <si>
    <t xml:space="preserve">P1MR6: </t>
  </si>
  <si>
    <t>P1MR6: Prevalencia de infección por VIH en población de 15 - 49 años</t>
  </si>
  <si>
    <t>P1MR6: Porcentaje</t>
  </si>
  <si>
    <t>P1MR6: 0.0048</t>
  </si>
  <si>
    <t>P1MR6: &lt;1</t>
  </si>
  <si>
    <t>SP11MP6:</t>
  </si>
  <si>
    <t>SP11MP6: Porcentaje de atención institucional del parto.</t>
  </si>
  <si>
    <t>SP11MP6: Porcentaje</t>
  </si>
  <si>
    <t>SP11MP6: 95</t>
  </si>
  <si>
    <t>SP11MP6: &gt;95</t>
  </si>
  <si>
    <t>P1MR7:</t>
  </si>
  <si>
    <t>P1MR7: Porcentaje de transmisión materno infantil del VIH</t>
  </si>
  <si>
    <t>P1MR7: Porcentaje</t>
  </si>
  <si>
    <t>P1MR7: 27.3</t>
  </si>
  <si>
    <t>P1MR7: 2</t>
  </si>
  <si>
    <t>SP11MP7:</t>
  </si>
  <si>
    <t>SP11MP7: Cobertura de tratamiento antirretroviral</t>
  </si>
  <si>
    <t>P7MR29: Normalizar la cobertura bruta al 100% durante el cuatrienio en el nivel de básica primaria</t>
  </si>
  <si>
    <t>P7MR30: Incrementar la cobertura bruta al 85% durante el cuatrienio en el nivel de básica secundaria</t>
  </si>
  <si>
    <t>P7MR31: Incrementar la cobertura bruta al 55% durante el cuatrienio en el nivel de media</t>
  </si>
  <si>
    <t xml:space="preserve">P7MR32: Disminuir la tasa de deserción al 6.9% durante el cuatrienio en los 12 municipios no certificados </t>
  </si>
  <si>
    <t>P8MR33: Incrementar en 20% las instituciones educativas de los 12 municipios no certificados de Risaralda que superen el nivel alcanzado en el año 2011 en los resultados de las pruebas SABER grado 11, durante el cuatrienio.</t>
  </si>
  <si>
    <t>P8MR34: Incrementar en 20% las instituciones educativas de los 12 municipios no certificados de Risaralda que superen el nivel alcanzado en el año 2011 en los resultados de las pruebas SABER grado 3,  5 y 9, durante el cuatrienio.</t>
  </si>
  <si>
    <t>P8MR35: Incrementar al 93% la tasa de permanencia en los establecimientos educativos en los 12 municipios no certificados durante el cuatrienio</t>
  </si>
  <si>
    <t>P9MR36: Implementar en  cada uno de los 12 municipios no certificados del departamento,  a través de los Proyectos Educativos Institucionales, procesos de ciencia, tecnología e innovación, apoyados con las TIC</t>
  </si>
  <si>
    <t>P10MR37: Incrementar en 5 puntos el nivel de satisfacción de los usuarios del servicio educativo de los 12 municipios no certificados de departamento de Risaralda, a partir de línea de base del año 2013.</t>
  </si>
  <si>
    <t>P11MR38: Implementar en un 100% el sistema de cooperación</t>
  </si>
  <si>
    <t>P12MR39: Concurrir para que 7.768 familias de la red Unidos, superen la línea de pobreza extrema a través del cumplimiento de los 21 logros básicos durante el cuatrienio.</t>
  </si>
  <si>
    <t>P13MR40: Adoptar la política pública departamental de infancia y adolescencia</t>
  </si>
  <si>
    <t>P13MR41: Atender al 30% de niños y niñas y adolecentes del Departamento de Risaralda a través de procesos de formación, buen comienzo, bases sólidas y voces propias.</t>
  </si>
  <si>
    <t>P14MR42: Desarrollar al 100% el programa de formación de formadores en el Departamento.</t>
  </si>
  <si>
    <t>Direcciones</t>
  </si>
  <si>
    <t>Area de Pasaportes</t>
  </si>
  <si>
    <t>Despacho del Secretario</t>
  </si>
  <si>
    <t>Despacho Gobernador</t>
  </si>
  <si>
    <t>Dirección Administrativa</t>
  </si>
  <si>
    <t>Dirección de Asistencia Legal</t>
  </si>
  <si>
    <t>Dirección de Contabilidad General</t>
  </si>
  <si>
    <t>Dirección de Contratos</t>
  </si>
  <si>
    <t>Dirección de Control Interno</t>
  </si>
  <si>
    <t>Direccion de Control Interno Disciplinario</t>
  </si>
  <si>
    <t>Dirección de Cultura</t>
  </si>
  <si>
    <t>Dirección de Deporte y Recreación</t>
  </si>
  <si>
    <t>Dirección de Desarrollo Empresarial</t>
  </si>
  <si>
    <t>Dirección de Desarrollo Turístico</t>
  </si>
  <si>
    <t>Dirección de Fiscalización y Gestión de Ingresos</t>
  </si>
  <si>
    <t>Dirección de Gestión Municipal</t>
  </si>
  <si>
    <t>Dirección de Planeación Intergral</t>
  </si>
  <si>
    <t>Dirección de Presupuesto</t>
  </si>
  <si>
    <t>Dirección de Productividad y Competitividad</t>
  </si>
  <si>
    <t>Dirección Financiera</t>
  </si>
  <si>
    <t>Dirección Informática y Sistemas</t>
  </si>
  <si>
    <t>Dirección Operativa de Prestación de Servicios de Salud</t>
  </si>
  <si>
    <t>Dirección Operativa de Salud Pública</t>
  </si>
  <si>
    <t>Dirección Recursos Físicos</t>
  </si>
  <si>
    <t>Dirección Recursos Humanos</t>
  </si>
  <si>
    <t>Dirección Técnica</t>
  </si>
  <si>
    <t>Dirección de Planeación Sectorial</t>
  </si>
  <si>
    <t>Dirección del Servicio Educativo</t>
  </si>
  <si>
    <t>Subdirección de Calidad</t>
  </si>
  <si>
    <t>Subdirección de Cobertura</t>
  </si>
  <si>
    <t>Tesorero General</t>
  </si>
  <si>
    <t>N° de la  MR a la que apunta</t>
  </si>
  <si>
    <t>Codigo MR</t>
  </si>
  <si>
    <t>Ir a Diligenciar el Cronograma de la Actividad</t>
  </si>
  <si>
    <t>Version: 6</t>
  </si>
  <si>
    <t>Sis Nac. de Regalias</t>
  </si>
  <si>
    <t>OPORTUNIDAD DE LA ACTIVIDAD</t>
  </si>
  <si>
    <t>Recursos Gestión a la Meta (miles $)</t>
  </si>
  <si>
    <t>Recursos de Gestión Ejecutados</t>
  </si>
  <si>
    <t>FORMATO PARA DICRIMINAR LA POBLACION PRIORITARIA BENEFICIADA POR LAS ACTIVIDADES DEL PLAN DE ACCION</t>
  </si>
  <si>
    <t>POBLACION PRIORITARIA BENEFICIADA</t>
  </si>
  <si>
    <t>Ciclo Vital</t>
  </si>
  <si>
    <t>Condicion</t>
  </si>
  <si>
    <t xml:space="preserve">Territorialidad </t>
  </si>
  <si>
    <t>Veredas</t>
  </si>
  <si>
    <t>Primera Infancia (0 a 5 años)</t>
  </si>
  <si>
    <t>Niños (6 a 12  años)</t>
  </si>
  <si>
    <t xml:space="preserve">Adolecentes(13 a 17 años) </t>
  </si>
  <si>
    <t>jovenes (18 a 26 años)</t>
  </si>
  <si>
    <t>Adultos (27 a 60 años)</t>
  </si>
  <si>
    <t>Adulto Mayor (+ 60 años)</t>
  </si>
  <si>
    <t xml:space="preserve">Discapacitado </t>
  </si>
  <si>
    <t xml:space="preserve">Victima </t>
  </si>
  <si>
    <t>Indigena</t>
  </si>
  <si>
    <t>Afrocolombiano</t>
  </si>
  <si>
    <t>Raizales</t>
  </si>
  <si>
    <t>ROM</t>
  </si>
  <si>
    <t>Mujer Cabeza de Hogar</t>
  </si>
  <si>
    <t>LGTBI</t>
  </si>
  <si>
    <t>Reintegrados</t>
  </si>
  <si>
    <t>Migrantes</t>
  </si>
  <si>
    <t>Otra</t>
  </si>
  <si>
    <t xml:space="preserve">Ninguna </t>
  </si>
  <si>
    <t xml:space="preserve">Urbana </t>
  </si>
  <si>
    <t>Rural</t>
  </si>
  <si>
    <t>H</t>
  </si>
  <si>
    <t>Recursos de Gestión</t>
  </si>
  <si>
    <t>TIEMPO PLANEADO PARA LA ACTIVIDAD EN MESES</t>
  </si>
  <si>
    <t>TIEMPO DE EJECUCION DE LA ACTIVIDAD EN MESES</t>
  </si>
  <si>
    <t>SP201MP94: Planes de vida (Indígena) y Consultivas (Afro) acompañados técnica e institucionalmente</t>
  </si>
  <si>
    <t>SP201MP94: Porcentaje</t>
  </si>
  <si>
    <t>SP201MP94: 35</t>
  </si>
  <si>
    <t>SP201MP94: 70</t>
  </si>
  <si>
    <t>SP202MP95:</t>
  </si>
  <si>
    <t>SP202MP95: Rendición de cuentas.</t>
  </si>
  <si>
    <t>SP202MP95: Número</t>
  </si>
  <si>
    <t>SP202MP95: 0</t>
  </si>
  <si>
    <t>SP202MP95: 4</t>
  </si>
  <si>
    <t>SP211MP96:</t>
  </si>
  <si>
    <t>SP211MP96: Establecer un esquema de atención en los 12 municipios del Departamento categorías 4,5 y 6</t>
  </si>
  <si>
    <t>SP211MP96: Municipios con esquema aplicado</t>
  </si>
  <si>
    <t>SP211MP96: Número</t>
  </si>
  <si>
    <t>SP211MP96: 0</t>
  </si>
  <si>
    <t>SP211MP96: 12</t>
  </si>
  <si>
    <t>SP212MP97:</t>
  </si>
  <si>
    <t>SP11MP1: Aumentar al 95% la cobertura en vacunación en los menores de un año, según cohorte de nacidos vivos</t>
  </si>
  <si>
    <t>P1MR2: Disminuir de 201 a 180 por 100.000, o menos la tasa de mortalidad en menores de 5 años</t>
  </si>
  <si>
    <t>SP11MP2: Disminuir a 100 por 100.000, la mortalidad por EDA en menores de 5 años.</t>
  </si>
  <si>
    <t>P1MR3: Mantener en 48.3 por 100.000 nacidos vivos o menos, la razón de mortalidad materna directa</t>
  </si>
  <si>
    <t>SP11MP3: Disminuir a 100 por 100.000, la mortalidad por IRA en menores de 5 años.</t>
  </si>
  <si>
    <t>P1MR4: Mantener en 8.1 o menos el porcentaje de niños con BPN</t>
  </si>
  <si>
    <t>SP11MP4: Aumentar la captación de las gestantes en el 1er trimestre de su embarazo del 83% al 85%</t>
  </si>
  <si>
    <t>P1MR5: Disminuir la tasa de mortalidad por cáncer de cuello uterino de 7.2 a 6.7 por 100.000 mujeres</t>
  </si>
  <si>
    <t>SP11MP5: Incrementar al 85% las gestantes con nacido vivo con cuatro o más controles prenatales.</t>
  </si>
  <si>
    <t>P1MR6: Mantener en 1% o menos la prevalencia de infección por VIH en población de 15 - 49 años</t>
  </si>
  <si>
    <t>SP11MP6: Mantener en 95% o más la  atención institucional del parto de las gestantes que terminen el embarazo.</t>
  </si>
  <si>
    <t>P1MR7: Disminuir de 27.3% a 2% el porcentaje de transmisión materno infantil del VIH</t>
  </si>
  <si>
    <t>SP11MP7: Mantener en el 100% la cobertura de tratamiento antirretroviral para los pacientes que lo requieran</t>
  </si>
  <si>
    <t>P1MR8: Disminuir la tasa de incidencia de sífilis congénita de 3,4 a 1 por 1000 NV</t>
  </si>
  <si>
    <t>SP11MP8: Aumentar de 80 a 100% las gestantes con tamizaje para VIH</t>
  </si>
  <si>
    <t>P1MR9: Mantener el índice COP (Caries Obturación Pérdida) promedio a los 12 años de edad en 2,3 o menos</t>
  </si>
  <si>
    <t>SP11MP9: Desarrollar un estudio para conocer el estado de salud bucal de la población</t>
  </si>
  <si>
    <t>P1MR10: Aumentar el porcentaje de curación de los casos nuevos de TB con BK positiva del 80 al 85%</t>
  </si>
  <si>
    <t>SP11MP10: Aumentar al 75% la detección de casos de tuberculosis por BK positivo en el departamento</t>
  </si>
  <si>
    <t>P1MR11: Aumentar el porcentaje de hipertensos nuevos controlados en 6 meses de 60 al 80%</t>
  </si>
  <si>
    <t>SP223MP105: Realizar 115 nuevos proyectos para mejorar la infraestructura para la producción agropecuaria y agroindustrial* durante el cuatrienio.</t>
  </si>
  <si>
    <t>SP223MP105: Proyectos de infraestructura realizados</t>
  </si>
  <si>
    <t>SP223MP105: Número</t>
  </si>
  <si>
    <t>SP223MP105: 246</t>
  </si>
  <si>
    <t>SP223MP105: 361</t>
  </si>
  <si>
    <t>SP224MP106:</t>
  </si>
  <si>
    <t>SP224MP106: Instrumentos de planificación agropecuaria</t>
  </si>
  <si>
    <t>SP224MP106: Número</t>
  </si>
  <si>
    <t>SP224MP106: 2</t>
  </si>
  <si>
    <t>SP224MP107:</t>
  </si>
  <si>
    <t>SP224MP107: Espacios de concertación</t>
  </si>
  <si>
    <t>SP224MP107: Número</t>
  </si>
  <si>
    <t>SP224MP107: 2</t>
  </si>
  <si>
    <t>SP225MP108:</t>
  </si>
  <si>
    <t>SP225MP108: Atender a sete cientos usuarios, con los programas de manejo zoo y fitosanitario, durante el cuatrienio.</t>
  </si>
  <si>
    <t>SP225MP108: Beneficiarios con programas zoo y fitosanitarios</t>
  </si>
  <si>
    <t>SP225MP108: Número</t>
  </si>
  <si>
    <t>SP225MP108: 0</t>
  </si>
  <si>
    <t>SP225MP108: 700</t>
  </si>
  <si>
    <t>SP225MP109:</t>
  </si>
  <si>
    <t>SP225MP109: Participar en la certificación y recertificación de 480 predios con hatos libres de brucella y tuberculosis en el cuatrienio.</t>
  </si>
  <si>
    <t>SP225MP109: Predios certificados libres de brucella y tuberculosis</t>
  </si>
  <si>
    <t>SP225MP109: Número</t>
  </si>
  <si>
    <t>SP225MP109: 392</t>
  </si>
  <si>
    <t>SP225MP109: 480</t>
  </si>
  <si>
    <t>SP226MP110:</t>
  </si>
  <si>
    <t>SP226MP110: Implementar 5 proyectos de impacto ambiental en la zona rural del Departamento durante el cuatrienio.</t>
  </si>
  <si>
    <t>SP226MP110: Proyectos ambientales implementados</t>
  </si>
  <si>
    <t>SP226MP110: Número</t>
  </si>
  <si>
    <t>SP226MP110: 0</t>
  </si>
  <si>
    <t>SP226MP110: 5</t>
  </si>
  <si>
    <t>SP227MP111:</t>
  </si>
  <si>
    <t>SP227MP111: Fortalecer técnicamente tres sistemas de información del sector agropecuario, en el cuatrienio.</t>
  </si>
  <si>
    <t>SP227MP111: Sistemas de información implementados</t>
  </si>
  <si>
    <t>SP227MP111: Número</t>
  </si>
  <si>
    <t>SP227MP111: 3</t>
  </si>
  <si>
    <t>SP228MP112:</t>
  </si>
  <si>
    <t>SP228MP112: Cofinanciar 7 proyectos de Ciencia, Tecnología e Innovación, en el sector agropecuario durante el cuatrienio.</t>
  </si>
  <si>
    <t>SP228MP112: Proyectos de Ciencia, Tecnología e Innovación cofinanciados.</t>
  </si>
  <si>
    <t>SP228MP112: Número</t>
  </si>
  <si>
    <t>SP228MP112: 3</t>
  </si>
  <si>
    <t>SP228MP112: 10</t>
  </si>
  <si>
    <t>SP231MP113:</t>
  </si>
  <si>
    <t>SP231MP113: Desarrollar al menos 5 proyectos viabilizados técnicamente ante el Fondo de Promoción Turística.</t>
  </si>
  <si>
    <t>SP231MP113: Proyectos Turísticos desarrollados</t>
  </si>
  <si>
    <t>SP231MP113: Número</t>
  </si>
  <si>
    <t>SP231MP113: 8</t>
  </si>
  <si>
    <t>SP231MP113: 13</t>
  </si>
  <si>
    <t>P1MR19: Disminuir la tasa de intoxicación ocupacional por plaguicidas de 74 a 25 por 100.000 habitantes.</t>
  </si>
  <si>
    <t>SP12MP19: Implementar un programa de vigilancia epidemiológica de intoxicaciones con organofosforados en los 13 municipios de categorías 4, 5 y 6</t>
  </si>
  <si>
    <t>P1MR20: Implementar planes de Salud Ocupacional en el 80% de los sujetos de interés sanitario y ambiental de los municipios categoría 4, 5 y 6</t>
  </si>
  <si>
    <t>SP12MP20: Realizar el análisis de la Situación de Salud en Riesgos Profesionales en los 12 municipios de categorías 4, 5 y 6</t>
  </si>
  <si>
    <t>P1MR21: Implementar en los 14 municipios una estrategia de entornos saludables familiares, barriales y escolares con enfoque en Atención Primaria en Salud APS con énfasis en poblaciones prioritarias y con enfoque diferencial</t>
  </si>
  <si>
    <t>SP12MP21: Implementar  un programa de control epidemiológico en la transmisión de enfermedades zoonóticas, buscando control en la reproducción de pequeñas especies callejeras (perros y gatos).</t>
  </si>
  <si>
    <t>P1MR22: Lograr un 50% de implementación de las funciones esenciales de la salud pública, acorde al instrumento de medición de la Organización Panamericana de la Salud OPS</t>
  </si>
  <si>
    <t>P1MR23: Mantener en 95% o más la atención institucional del parto de las gestantes que terminan el embarazo</t>
  </si>
  <si>
    <t>P2MR24:Incrementar al 95% la población asegurada al SGSSS recibiendo los beneficios del plan obligatorio de salud, en los regímenes contributivo y subsidiado, durante el cuatrienio</t>
  </si>
  <si>
    <t>P3MR25: Rediseñar una red integrada de prestadores de servicios de salud</t>
  </si>
  <si>
    <t>P4MR26: Aumentar a 50 entidades del sector con planes de reducción de la vulnerabilidad sectorial ante emergencias y desastres</t>
  </si>
  <si>
    <t>P5MR27: Implementar la política de acreditación de la Secretaría de Salud de Risaralda</t>
  </si>
  <si>
    <t>P6MR28: Incrementar en 4 puntos la cobertura neta en el grado de transición de los establecimientos educativos de los 12 municipios no certificados del departamento de Risaralda, durante el cuatrienio.</t>
  </si>
  <si>
    <t>SP241MP125: 0.5</t>
  </si>
  <si>
    <t>SP241MP125: 1</t>
  </si>
  <si>
    <t>SP241MP126:</t>
  </si>
  <si>
    <t>SP241MP126: Participación en Procesos de Integración Regional</t>
  </si>
  <si>
    <t>SP241MP126: Número</t>
  </si>
  <si>
    <t>SP241MP126: 0</t>
  </si>
  <si>
    <t>SP241MP126: 4</t>
  </si>
  <si>
    <t>SP241MP127:</t>
  </si>
  <si>
    <t>SP241MP127: Proyecto de alto impacto en Pereira, ejecutado</t>
  </si>
  <si>
    <t>SP241MP127: Número</t>
  </si>
  <si>
    <t>SP241MP127: 0</t>
  </si>
  <si>
    <t>SP241MP127: 1</t>
  </si>
  <si>
    <t>SP242MP128:</t>
  </si>
  <si>
    <t>SP242MP128: Estrategia departamental de adaptación al cambio climático</t>
  </si>
  <si>
    <t>SP242MP128: Número</t>
  </si>
  <si>
    <t>SP242MP128: 0</t>
  </si>
  <si>
    <t>SP242MP128: 1</t>
  </si>
  <si>
    <t>SP251MP129:</t>
  </si>
  <si>
    <t>SP251MP129: Apoyar técnica y financieramente 3 procesos de consolidación de corredores biológicos en Risaralda durante el cuatrienio</t>
  </si>
  <si>
    <t>SP251MP129: Procesos de Consolidación de Corredores Biológicos</t>
  </si>
  <si>
    <t>SP251MP129: Número</t>
  </si>
  <si>
    <t>SP251MP129: 0</t>
  </si>
  <si>
    <t>SP251MP129: 3</t>
  </si>
  <si>
    <t>SP251MP130:</t>
  </si>
  <si>
    <t>SP62MP50: Diseñar y desarrollar un programa de ampliación gradual a la cobertura educativa en el nivel preescolar, en los grados de jardín y prejardín.</t>
  </si>
  <si>
    <t>SP71MP51: Incrementar a  tres (3) estrategias las que permitan el acceso y permanencia en el sistema educativo de la población que lo demande en los 12 municipios no certificados, durante el cuatrienio</t>
  </si>
  <si>
    <t>SP72MP52: Fortalecer una  estrategia para el fortalecimiento de los modelos flexibles definidos en la atención de la población rural</t>
  </si>
  <si>
    <t>SP73MP53: Aumentar una estrategia y fortalecer las cuatro existentes  para la atención educativa diferenciada de los grupos poblacionales prioritarios existentes</t>
  </si>
  <si>
    <t>SP74MP54: Incrementar una estrategia y fortalecer las tres existentes  que mejoren los ambientes educativos para los niños, niñas, adolescentes y jóvenes, en los municipios del Departamento, durante el cuatrienio</t>
  </si>
  <si>
    <t>SP81MP55: Mantener la formación del 100% de los docentes y directivos docentes del Departamento, durante el cuatrienio para mejorar sus capacidades profesionales y humanas, de acuerdo con el plan de capacitación.</t>
  </si>
  <si>
    <t>SP81MP56: Desarrollar procesos de formación en 15 establecimientos educativos, a través de la inmersión, en los 12 municipios no certificados, durante el cuatrienio.</t>
  </si>
  <si>
    <t>SP82MP58: Implementar en 64 establecimientos educativos de los 12 municipios no certificados, estrategias pedagógicas en temas transversales, durante el cuatrienio</t>
  </si>
  <si>
    <t>SP83MP59: Establecer y desarrollar un sistema integral de seguimiento y evaluación del sector educativo para todos los niveles y establecimientos educativos en los 12 municipios no certificados, durante el cuatrienio.</t>
  </si>
  <si>
    <t>P14MR42: Desarrollar al 100% el programa de formación de formadores en el Departamento</t>
  </si>
  <si>
    <t>P14MR42: Nivel de implementación del programa formador de formadores</t>
  </si>
  <si>
    <t>P14MR42: Porcentaje</t>
  </si>
  <si>
    <t>P14MR42: 0</t>
  </si>
  <si>
    <t>P14MR42: 100</t>
  </si>
  <si>
    <t>SP41MP42:</t>
  </si>
  <si>
    <t>SP41MP42: Línea de base de emergencia y desastres</t>
  </si>
  <si>
    <t>SP41MP42: Número</t>
  </si>
  <si>
    <t>SP41MP42: 0</t>
  </si>
  <si>
    <t>SP41MP42: 1</t>
  </si>
  <si>
    <t>P15MR43:</t>
  </si>
  <si>
    <t>P15MR43: Implementar en un 35% el Plan de Seguridad Alimentaria y Nutricional</t>
  </si>
  <si>
    <t>P15MR43: Nivel de implementación del Plan</t>
  </si>
  <si>
    <t>P15MR43: Porcentaje</t>
  </si>
  <si>
    <t>P15MR43: 0</t>
  </si>
  <si>
    <t>P15MR43: 35</t>
  </si>
  <si>
    <t>SP42MP43:</t>
  </si>
  <si>
    <t>SP42MP43: Implementar el Sistema médico de emergencias conforme a la reglamentación nacional.</t>
  </si>
  <si>
    <t>SP42MP43: Sistema médico de emergencias reglamentado</t>
  </si>
  <si>
    <t>SP42MP43: Número</t>
  </si>
  <si>
    <t>SP42MP43: 0</t>
  </si>
  <si>
    <t>SP42MP43: 1</t>
  </si>
  <si>
    <t>P16MR44:</t>
  </si>
  <si>
    <t>P16MR44: Deportes posicionados</t>
  </si>
  <si>
    <t>P16MR44: Número</t>
  </si>
  <si>
    <t>P16MR44: 0</t>
  </si>
  <si>
    <t>P16MR44: 4</t>
  </si>
  <si>
    <t>SP43MP44:</t>
  </si>
  <si>
    <t>Alto</t>
  </si>
  <si>
    <t>Medio</t>
  </si>
  <si>
    <t>Bajo</t>
  </si>
  <si>
    <t>SP162MP87: 1820</t>
  </si>
  <si>
    <t>Sistema de Planeación</t>
  </si>
  <si>
    <t>PLAN DE ACCIÓN Y SEGUIMIENTO</t>
  </si>
  <si>
    <t>Promotora de Vivienda</t>
  </si>
  <si>
    <t>Aguas y Aseo de Risaralda</t>
  </si>
  <si>
    <t>Procesos</t>
  </si>
  <si>
    <t xml:space="preserve">1. Asesoria y Asistencia Tecnica </t>
  </si>
  <si>
    <t xml:space="preserve">2. Atencion al Cliente </t>
  </si>
  <si>
    <t xml:space="preserve">3. Comunicación Publica </t>
  </si>
  <si>
    <t xml:space="preserve">4. Contratacion </t>
  </si>
  <si>
    <t xml:space="preserve">5. Evaluacion Independiente </t>
  </si>
  <si>
    <t>6. Finanzas Publicas</t>
  </si>
  <si>
    <t xml:space="preserve">7. Gestion de Bienes y Servicios </t>
  </si>
  <si>
    <t xml:space="preserve">8. Gestion de Sistemas e Informatica </t>
  </si>
  <si>
    <t>9. Gestion del Desarrollo</t>
  </si>
  <si>
    <t>10. Gestion del Talento Humano</t>
  </si>
  <si>
    <t xml:space="preserve">11. Gestion Documental </t>
  </si>
  <si>
    <t>12. Gestion Legal</t>
  </si>
  <si>
    <t>13. Inspeccion, Vigilancia y Control</t>
  </si>
  <si>
    <t xml:space="preserve">14. Sistemas de Planeacion </t>
  </si>
  <si>
    <t xml:space="preserve">15. Sistemas Integrados de Gestion </t>
  </si>
  <si>
    <t>SECRETARIA  RESPONSABLE</t>
  </si>
  <si>
    <t>DIRECCION</t>
  </si>
  <si>
    <t>% Avance</t>
  </si>
  <si>
    <t>CODIGO PLAN DE ACCION :</t>
  </si>
  <si>
    <t>CRONOGRAMA DE LAS ACTIVIDADES DEL PLAN DE ACCION</t>
  </si>
  <si>
    <t xml:space="preserve">MESES </t>
  </si>
  <si>
    <t>E</t>
  </si>
  <si>
    <t>F</t>
  </si>
  <si>
    <t>A</t>
  </si>
  <si>
    <t>J</t>
  </si>
  <si>
    <t>S</t>
  </si>
  <si>
    <t>O</t>
  </si>
  <si>
    <t>Plan de Acción</t>
  </si>
  <si>
    <t>N</t>
  </si>
  <si>
    <t>D</t>
  </si>
  <si>
    <t>Seguimiento</t>
  </si>
  <si>
    <t>Indicador</t>
  </si>
  <si>
    <t>%</t>
  </si>
  <si>
    <t>Nivel</t>
  </si>
  <si>
    <t>SP42MP43: Implementar el Sistema médico de emergencias conforme a la reglamentación nacional</t>
  </si>
  <si>
    <t>SP43MP44: Implementar planes para emergencias en el 100% de prestadores de salud con servicio de urgencias y en la Secretaría de Salud Departamental</t>
  </si>
  <si>
    <t>SP43MP45: Consolidar los componentes de recurso humano, información y centro de reservas del CRUE</t>
  </si>
  <si>
    <t>SP51MP46: Implementar el sistema de la auditoría y mejoramiento del sistema de gestión de calidad PAMEC</t>
  </si>
  <si>
    <t>SP61MP48: Establecer y poner en marcha dos estrategias para el mejoramiento de la atención de la primera infancia, en los 12 municipios no certificados del Departamento de Risaralda, durante el cuatrienio</t>
  </si>
  <si>
    <t>SP62MP49: Adoptar una política pública departamental para la atención integral a la primera infancia en concertación con los 14  municipios del departamento</t>
  </si>
  <si>
    <t>SP343MP174: Apoyar financieramente a seis organismos de seguridad, justicia y orden público con tecnología, movilización, equipos y logística para fortalecer la seguridad del Departamento de Risaralda</t>
  </si>
  <si>
    <t>SP343MP174: Organismos apoyados financieramente</t>
  </si>
  <si>
    <t>SP343MP174: Número</t>
  </si>
  <si>
    <t>SP343MP174: 5</t>
  </si>
  <si>
    <t>SP343MP174: 6</t>
  </si>
  <si>
    <t>SP344MP175:</t>
  </si>
  <si>
    <t>SP344MP175: Adoptar en un 100% la Política Nacional de Seguridad y Convivencia ciudadana, en Risaralda, durante el cuatrienio</t>
  </si>
  <si>
    <t>SP344MP175: Nivel de adopción de la Política Nacional de Seguridad y Convivencia Ciudadana</t>
  </si>
  <si>
    <t>SP344MP175: Porcentaje</t>
  </si>
  <si>
    <t>SP344MP175: 0</t>
  </si>
  <si>
    <t>SP344MP175: 100</t>
  </si>
  <si>
    <t>SP345MP176:</t>
  </si>
  <si>
    <t>SP345MP176: Comité de seguimiento al delito de "Trata de personas"</t>
  </si>
  <si>
    <t>SP345MP176: Número</t>
  </si>
  <si>
    <t>SP345MP176: 0</t>
  </si>
  <si>
    <t>SP345MP176: 24</t>
  </si>
  <si>
    <t>SP351MP177:</t>
  </si>
  <si>
    <t>SP351MP177: Programa de participación ciudadana</t>
  </si>
  <si>
    <t>SP351MP177: Número</t>
  </si>
  <si>
    <t>SP351MP177: 0</t>
  </si>
  <si>
    <t>SP351MP177: 1</t>
  </si>
  <si>
    <t>SP352MP178:</t>
  </si>
  <si>
    <t>SP352MP178: Implementar en un 100% un programa de capacitación para los miembros de las organizaciones comunales durante el cuatrienio</t>
  </si>
  <si>
    <t>SP352MP178: Nivel de implementación del programa de capacitación</t>
  </si>
  <si>
    <t>SP352MP178: Porcentaje</t>
  </si>
  <si>
    <t>SP352MP178: 0</t>
  </si>
  <si>
    <t>SP352MP178: 100</t>
  </si>
  <si>
    <t>SP361MP179:</t>
  </si>
  <si>
    <t>SP361MP179: Rendición de Cuentas efectuadas</t>
  </si>
  <si>
    <t>SP361MP179: Número</t>
  </si>
  <si>
    <t>SP361MP179: 0</t>
  </si>
  <si>
    <t>SP361MP179: 4</t>
  </si>
  <si>
    <t>SP361MP180:</t>
  </si>
  <si>
    <t>SP361MP180: Participación en las jornadas de votación de presupuesto participativo</t>
  </si>
  <si>
    <t>SP361MP180: Número</t>
  </si>
  <si>
    <t>SP361MP180: 41</t>
  </si>
  <si>
    <t>SP361MP180: 50</t>
  </si>
  <si>
    <t>SP361MP181:</t>
  </si>
  <si>
    <t>SP361MP181: Políticas públicas orientadas</t>
  </si>
  <si>
    <t>SP361MP181: Número</t>
  </si>
  <si>
    <t>SP361MP181: 3</t>
  </si>
  <si>
    <t>SP361MP181: 8</t>
  </si>
  <si>
    <t>SP361MP182:</t>
  </si>
  <si>
    <t>SP361MP182: Nivel de definición de la Estrategia</t>
  </si>
  <si>
    <t xml:space="preserve">Logro de la vigencia </t>
  </si>
  <si>
    <t xml:space="preserve">Programado para la vigencia </t>
  </si>
  <si>
    <t>NÚCLEOS DE ACCIÓN ESTRATÉGICA</t>
  </si>
  <si>
    <t xml:space="preserve">     FORMATO DE  PLAN DE ACCIÓN Y SEGUIMIENTO</t>
  </si>
  <si>
    <t xml:space="preserve">Código: </t>
  </si>
  <si>
    <t>Código del Proyecto</t>
  </si>
  <si>
    <t>Meta del Proyecto</t>
  </si>
  <si>
    <t xml:space="preserve">FUENTES DE FINANCIACIÓN </t>
  </si>
  <si>
    <t>PLAN DE ACCIÓN</t>
  </si>
  <si>
    <t>No de meta del subprogramal que apunta</t>
  </si>
  <si>
    <t xml:space="preserve">Linea Base  </t>
  </si>
  <si>
    <t>Recursos de la Nación</t>
  </si>
  <si>
    <t xml:space="preserve">Población Beneficiada </t>
  </si>
  <si>
    <t>% Ejecución</t>
  </si>
  <si>
    <t>Vo. Bo. Secretario de Despacho</t>
  </si>
  <si>
    <t>Firma del Coordinador del Proyecto</t>
  </si>
  <si>
    <t>NÚCLEO 1: FORTALECIMIENTO DE LAS CAPACIDADES HUMANAS</t>
  </si>
  <si>
    <t>NÚCLEO 2. : DINAMIZACIÓN DE LA PRODUCTIVIDAD PARA LA COMPETITIVIDAD</t>
  </si>
  <si>
    <t>NÚCLEO 3.: DIGNIFICACIÓN DEL HÁBITAT Y CONSTRUCCIÓN DE INFRAESTRUCTURA SOCIOECONÓMICA CON RESULTADOS</t>
  </si>
  <si>
    <t xml:space="preserve">SP32MP39: Mejorar la dotación de 8 ESE y a la DTS </t>
  </si>
  <si>
    <t>SP32MP40: Implementar la política de acreditación en 2 ESE Hospitales y en la Dirección Territorial de Salud</t>
  </si>
  <si>
    <t>SP33MP41: Articular 16 ESE en términos de sistema de información integrado</t>
  </si>
  <si>
    <t>SP41MP42: Levantar una línea de base de riesgo para emergencias y desastres de sector salud</t>
  </si>
  <si>
    <t>SP52MP47: Sistema de información en salud pública</t>
  </si>
  <si>
    <t>SP52MP47: Número</t>
  </si>
  <si>
    <t>SP52MP47: 1</t>
  </si>
  <si>
    <t>P20MR48:</t>
  </si>
  <si>
    <t>P20MR48: Grupos étnicos atendidos</t>
  </si>
  <si>
    <t>P20MR48: Porcentaje</t>
  </si>
  <si>
    <t>P20MR48: 45</t>
  </si>
  <si>
    <t>P20MR48: 0.65</t>
  </si>
  <si>
    <t>SP61MP48:</t>
  </si>
  <si>
    <t>SP61MP48: Estrategias para el mejoramiento de la atención de la primera infancia establecidas.</t>
  </si>
  <si>
    <t>SP61MP48: Número</t>
  </si>
  <si>
    <t>SP61MP48: 1</t>
  </si>
  <si>
    <t>SP61MP48: 3</t>
  </si>
  <si>
    <t>P21MR49:</t>
  </si>
  <si>
    <t>P21MR49: Grupos poblacionales prioritarios acompañados técnicamente en la garantía de sus derechos</t>
  </si>
  <si>
    <t>P21MR49: Porcentaje</t>
  </si>
  <si>
    <t>P21MR49: 0</t>
  </si>
  <si>
    <t>P21MR49: 65</t>
  </si>
  <si>
    <t>SP62MP49:</t>
  </si>
  <si>
    <t xml:space="preserve">SP62MP49: Adoptar una política pública departamental para la atención integral a la primera infancia en concertación con los 14  municipios del departamento </t>
  </si>
  <si>
    <t>SP62MP49: Política pública adoptada</t>
  </si>
  <si>
    <t>SP62MP49: Número</t>
  </si>
  <si>
    <t>SP62MP49: 0</t>
  </si>
  <si>
    <t>SP62MP49: 1</t>
  </si>
  <si>
    <t>P22MR50:</t>
  </si>
  <si>
    <t xml:space="preserve">P22MR50: Toneladas de productos agrícolas, pecuarios y agroindustriales </t>
  </si>
  <si>
    <t>P22MR50: Número</t>
  </si>
  <si>
    <t>P22MR50: 19.107</t>
  </si>
  <si>
    <t>P22MR50: 21.193</t>
  </si>
  <si>
    <t>SP62MP50:</t>
  </si>
  <si>
    <t>SP62MP50: Programa diseñado y desarrollado</t>
  </si>
  <si>
    <t>SP62MP50: Número</t>
  </si>
  <si>
    <t>SP62MP50: 0</t>
  </si>
  <si>
    <t>SP62MP50: 1</t>
  </si>
  <si>
    <t>P23MR51:</t>
  </si>
  <si>
    <t>P23MR51: Producto turístico departamental fortalecido</t>
  </si>
  <si>
    <t>P23MR51: Porcentaje</t>
  </si>
  <si>
    <t>P23MR51: 20</t>
  </si>
  <si>
    <t>P23MR51: 100</t>
  </si>
  <si>
    <t>SP71MP51:</t>
  </si>
  <si>
    <t>SP71MP51: Incrementar a  tres (3) estrategias las que permitan el acceso y permanencia en el sistema educativo de la población que lo demande en los 12 municipios no certificados, durante el cuatrienio.</t>
  </si>
  <si>
    <t>SP71MP51: Estrategias para el acceso y la permanencia en el sistema educativo desarrolladas.</t>
  </si>
  <si>
    <t>SP71MP51: Número</t>
  </si>
  <si>
    <t>SP71MP51: 2</t>
  </si>
  <si>
    <t>SP71MP51: 3</t>
  </si>
  <si>
    <t>P23MR52:</t>
  </si>
  <si>
    <t xml:space="preserve">Meta de la Actividad </t>
  </si>
  <si>
    <t xml:space="preserve">Nivel </t>
  </si>
  <si>
    <t>Calificacion ponderada</t>
  </si>
  <si>
    <t>Ponderación Promedio</t>
  </si>
  <si>
    <t>Factor de Ajuste</t>
  </si>
  <si>
    <t>Ponderacion Definitiva</t>
  </si>
  <si>
    <r>
      <t xml:space="preserve">Asignación de recursos           </t>
    </r>
    <r>
      <rPr>
        <b/>
        <sz val="8"/>
        <color indexed="9"/>
        <rFont val="Arial"/>
        <family val="2"/>
      </rPr>
      <t>C1</t>
    </r>
  </si>
  <si>
    <r>
      <t xml:space="preserve">Impacto en las condiciones de vida de la Comunidad    </t>
    </r>
    <r>
      <rPr>
        <b/>
        <sz val="8"/>
        <color indexed="9"/>
        <rFont val="Arial"/>
        <family val="2"/>
      </rPr>
      <t>C2</t>
    </r>
  </si>
  <si>
    <t>SP361MP182: Porcentaje</t>
  </si>
  <si>
    <t>SP361MP182: 0</t>
  </si>
  <si>
    <t>SP361MP182: 100</t>
  </si>
  <si>
    <t>SP361MP183:</t>
  </si>
  <si>
    <t>SP91MP60: Constituir una (1) red de aprendizaje</t>
  </si>
  <si>
    <t>SP91MP61: Desarrollar en el 15% de los establecimientos educativos proyectos de Ciencia Tecnología e innovación</t>
  </si>
  <si>
    <t>SP91MP62: Desarrollar 4 proyectos de investigación en la Secretaria de Educación, con docentes de maestrías y/o doctorados</t>
  </si>
  <si>
    <t>SP91MP63: Desarrollar 14 experiencias significativas de las áreas de gestión de los establecimientos educativos de los 12 municipios no certificados, durante el cuatrienio</t>
  </si>
  <si>
    <t>SP92MP64: Implementar en un 20% una política de bilingüismo en el Departamento de Risaralda, durante el cuatrienio</t>
  </si>
  <si>
    <t>SP92MP65: Implementar en el 15% de establecimientos educativos, el ingles como lengua extranjera</t>
  </si>
  <si>
    <t>SP93MP66: Incrementar en el  50%  de las instituciones educativas de los municipios no certificados, los procesos de articulación entre la educación media, la superior y la educación para el trabajo y el desarrollo humano, durante el cuatrienio</t>
  </si>
  <si>
    <t>SP93MP67: Desarrollar en el 15% de los establecimientos educativos de los 12 municipios no certificados,  proyectos pedagógicos productivos</t>
  </si>
  <si>
    <t>SP101MP68: Incrementar a tres (3) las estrategias para mejorar la eficiencia del sector educativo, durante el cuatrienio</t>
  </si>
  <si>
    <t>SP101MP69: Articular dos (2) procesos (planeación, asesoría y asistencia técnica) en los 14 municipios del departamento y/u otras entidades territoriales durante el cuatrienio</t>
  </si>
  <si>
    <t>SP102MP70: Desarrollar 3 procesos de control para la implementación de un sistema de evaluación integral de la gestión educativa en el departamento, durante el cuatrienio</t>
  </si>
  <si>
    <t>SP102MP71: Implementar una (1) herramienta que permita medir el nivel de satisfacción de los usuarios del servicio educativo en los 12 municipios no certificados</t>
  </si>
  <si>
    <t>SP111MP72: Brindar atención a 5.000 nuevas personas en diferentes acciones preventivas de la migración desinformada y desordenada y de los delitos conexos</t>
  </si>
  <si>
    <t>P27MR56: Número de sistemas intervenidos</t>
  </si>
  <si>
    <t>P27MR56: Número</t>
  </si>
  <si>
    <t>P27MR56: 19</t>
  </si>
  <si>
    <t>P27MR56: 40</t>
  </si>
  <si>
    <t>SP81MP56:</t>
  </si>
  <si>
    <t>SP81MP56: Establecimientos educativos con Procesos de formación y actualización, desarrollados a través de la inmersión.</t>
  </si>
  <si>
    <t>SP81MP56: Número</t>
  </si>
  <si>
    <t>SP81MP56: 0</t>
  </si>
  <si>
    <t>SP81MP56: 15</t>
  </si>
  <si>
    <t>P28MR57:</t>
  </si>
  <si>
    <t>P28MR57: Soluciones de vivienda</t>
  </si>
  <si>
    <t>P28MR57: Número</t>
  </si>
  <si>
    <t>P28MR57: 421</t>
  </si>
  <si>
    <t>P28MR57: 1.721</t>
  </si>
  <si>
    <t>SP81MP57:</t>
  </si>
  <si>
    <t>SP81MP57: Mantener en un 100% la formación del personal administrativo de los establecimientos educativos y la planta central de la Secretaría de Educación del departamento, durante el cuatrienio, de acuerdo al plan de capacitación.</t>
  </si>
  <si>
    <t xml:space="preserve">SP81MP57: Administrativos formados y actualizados </t>
  </si>
  <si>
    <t>SP81MP57: Porcentaje</t>
  </si>
  <si>
    <t>SP81MP57: 100</t>
  </si>
  <si>
    <t>P29MR58:</t>
  </si>
  <si>
    <t>P29MR58: Mejoramientos integrales de vivienda realizados</t>
  </si>
  <si>
    <t>P29MR58: Número</t>
  </si>
  <si>
    <t>P29MR58: 0</t>
  </si>
  <si>
    <t>P29MR58: 3</t>
  </si>
  <si>
    <t>SP82MP58:</t>
  </si>
  <si>
    <t>SP82MP58: Establecimientos educativos con estrategias pedagógicas en temas transversales implementadas</t>
  </si>
  <si>
    <t>SP82MP58: Número</t>
  </si>
  <si>
    <t>SP82MP58: 22</t>
  </si>
  <si>
    <t>SP82MP58: 86</t>
  </si>
  <si>
    <t>P30MR69:</t>
  </si>
  <si>
    <t>P30MR69: Formular el Plan Maestro de movilidad del Departamento.</t>
  </si>
  <si>
    <t>P30MR69: plan maestro de movilidad formulado</t>
  </si>
  <si>
    <t>P30MR69: Número</t>
  </si>
  <si>
    <t>P30MR69: 0</t>
  </si>
  <si>
    <t>P30MR69: 1</t>
  </si>
  <si>
    <t>SP83MP59:</t>
  </si>
  <si>
    <t>SP83MP59: Sistema integral de seguimiento y evaluación del sector educativo establecido y desarrollado</t>
  </si>
  <si>
    <t>SP83MP59: Número</t>
  </si>
  <si>
    <t>SP83MP59: 0</t>
  </si>
  <si>
    <t>SP83MP59: 1</t>
  </si>
  <si>
    <t>P30MR60:</t>
  </si>
  <si>
    <t>P30MR60: Incrementar en un 40% el Buen estado de la red vial a cargo del Departamento.</t>
  </si>
  <si>
    <t>P30MR60: Red vial en buen estado</t>
  </si>
  <si>
    <t>P30MR60: Porcentaje</t>
  </si>
  <si>
    <t>P30MR60: 10</t>
  </si>
  <si>
    <t>P30MR60: 50</t>
  </si>
  <si>
    <t>SP91MP60:</t>
  </si>
  <si>
    <t>SP91MP60: Red  de aprendizaje constituida</t>
  </si>
  <si>
    <t>SP91MP60: Número</t>
  </si>
  <si>
    <t>SP91MP60: 0</t>
  </si>
  <si>
    <t>SP91MP60: 1</t>
  </si>
  <si>
    <t>P31MR61:</t>
  </si>
  <si>
    <t>P31MR61: Ejecutar 130 obras tendientes a la optimización del equipamiento social, comunitario, recreativo, cultural, deportivo e institucional, durante el cuatrienio</t>
  </si>
  <si>
    <t>P31MR61: Obras de optimización del equipamiento</t>
  </si>
  <si>
    <t>P31MR61: Número</t>
  </si>
  <si>
    <t>P31MR61: 0</t>
  </si>
  <si>
    <t>P31MR61: 130</t>
  </si>
  <si>
    <t>SP91MP61:</t>
  </si>
  <si>
    <t>GUIAS\INSTRUCTIVO PARA DILIGENCIAR EL FORMATO PA Y SEGUMIENTO.doc</t>
  </si>
  <si>
    <t>SP192MP92: Implementar en un 40% la Política Pública Nacional para el sector cultural en el Departamento durante el cuatrienio</t>
  </si>
  <si>
    <t>SP193MP93: Fomentar en los 14 municipios la apropiación social del patrimonio cultural del Departamento, durante el cuatrienio</t>
  </si>
  <si>
    <t>SP202MP95: Realizar una rendición de cuentas anual sobre la protección y garantía de los derechos de los grupos étnicos con presencia en Risaralda</t>
  </si>
  <si>
    <t>SP215MP100: Promover la conformación de dos grupos sociales organizados en el Departamento durante el cuatrienio</t>
  </si>
  <si>
    <t>SP221MP101: Realizar el seguimiento a las 3.867 hectáreas establecidas a través de los diferentes proyectos productivos implementados en el cuatrienio anterior.</t>
  </si>
  <si>
    <t>SP221MP102: Promover la siembra de 4.000 hectáreas nuevas con proyectos productivos en el cuatrienio</t>
  </si>
  <si>
    <t>SP222MP103: Desarrollar doce nuevos proyectos productivos con población prioritaria en el cuatrienio.</t>
  </si>
  <si>
    <t>SP222MP104: Desarrollar tres proyectos productivos con la mujer rural en el cuatrienio</t>
  </si>
  <si>
    <t>SP223MP105: Realizar 115 nuevos proyectos para mejorar la infraestructura para la producción agropecuaria y agroindustrial durante el cuatrienio.</t>
  </si>
  <si>
    <t>SP224MP106: Fortalecer dos instrumentos de planificación agropecuaria, durante el cuatrienio.</t>
  </si>
  <si>
    <t>SP224MP107: Fortalecer dos espacios de concertación, durante el cuatrienio.</t>
  </si>
  <si>
    <t>SP228MP112: Cofinanciar 7 proyectos de Ciencia, Tecnología e Innovación, en el sector agropecuario durante el cuatrienio</t>
  </si>
  <si>
    <t>SP231MP113: Desarrollar al menos 5 proyectos viabilizados técnicamente ante el Fondo de Promoción Turística</t>
  </si>
  <si>
    <t>SP232MP114: Formular la Política de Competitividad y Productividad del Departamento de Risaralda</t>
  </si>
  <si>
    <t>SP232MP115: Implementar una estrategia lúdica para generar una cultura competitiva</t>
  </si>
  <si>
    <t>SP232MP116: Consolidar los sectores estratégicos de café, agroindustria y biotecnología en el Departamento de Risaralda.</t>
  </si>
  <si>
    <t>P35MR67: 0</t>
  </si>
  <si>
    <t>P35MR67: 12</t>
  </si>
  <si>
    <t>SP93MP67:</t>
  </si>
  <si>
    <t>SP362MP185: Desarrollar el 100% de una estrategia de Asesoría, Asistencia Técnica y Capacitación que propenda por el fortalecimiento institucional de los entes territoriales (departamento y municipios) y sus instituciones del sector central y descentraliz</t>
  </si>
  <si>
    <t>SP311MP157: Atender en el cuatrienio 175 establecimientos educativos y/o de salud del Departamento, en cuanto a infraestructura</t>
  </si>
  <si>
    <t>SP312MP158: Atender 60 escenarios deportivos y recreativos en su infraestructura, en el cuatrienio.</t>
  </si>
  <si>
    <t>SP312MP159: Atender 30 instalaciones culturales o comunitarias en los cuatro años.</t>
  </si>
  <si>
    <t>SP313MP160: Atender 20 edificios institucionales en su infraestructura, en el cuatrienio.</t>
  </si>
  <si>
    <t>SP313MP161: Atender 20 instalaciones de otros sectores en el cuatrienio.</t>
  </si>
  <si>
    <t>SP322MP163: Capacitar en uso y apropiación de TIC a 90.000 personas de la población Risaraldense en edad productiva</t>
  </si>
  <si>
    <t>SP322MP164: Implementar ocho puntos vive digital</t>
  </si>
  <si>
    <t>SP324MP166: Implementar en un 100% las fases de Gobierno en línea</t>
  </si>
  <si>
    <t>SP331MP168: Diseñar un nuevo sistema de gestión durante los cuatro años de administración</t>
  </si>
  <si>
    <t>SP331MP169: Mejorar los tres sistemas de gestión (Calidad, Meci y Desarrollo Administrativo), durante el cuatrienio</t>
  </si>
  <si>
    <t>SP332MP170: Mantener una tasa real promedio de crecimiento de los Ingresos Corrientes del 10%</t>
  </si>
  <si>
    <t>SP332MP171: Aumentar la eficiencia en el recaudo de los ingresos Tributarios en $ 6.907 millones durante el cuatrienio</t>
  </si>
  <si>
    <t>SP342MP173: Realizar dos actividades socioculturales anuales dirigidas a evitar que los adolescentes y jóvenes incurran en conductas contrarias a la ley, durante el cuatrienio</t>
  </si>
  <si>
    <t>SP345MP176: Realizar seis comités de seguimiento al delito de "Trata de personas" anuales, durante el cuatrienio</t>
  </si>
  <si>
    <t>SubProg. 32.2.: Cultura digital con apropiación TIC en los risaraldenses</t>
  </si>
  <si>
    <t>SubProg. 32.3.: Apropiación y promoción de servicios bajo un marco normativo, institucional y regulatorio convergente</t>
  </si>
  <si>
    <t>SubProg. 32.4.: Departamento de Risaralda en Línea</t>
  </si>
  <si>
    <t>SubProg. 33.1.: Sistemas de Gestión</t>
  </si>
  <si>
    <t>SubProg. 33.2.: Rentas con Resultados</t>
  </si>
  <si>
    <t>SubProg. 34.1.: Barreras sociales en contra de la ilegalidad y la violencia</t>
  </si>
  <si>
    <t>SubProg. 34.2.: Adolescencia y juventud contra el delito</t>
  </si>
  <si>
    <t>SubProg. 34.3.: Fortalecimiento de la Arquitectura Institucional contra el delito</t>
  </si>
  <si>
    <t>SubProg. 34.4.: Adopción de la Política Nacional de Seguridad y Convivencia Ciudadana (Ley 1453 de 2011) en Risaralda</t>
  </si>
  <si>
    <t>SubProg. 34.5.: Risaralda contra la “Trata de Personas”</t>
  </si>
  <si>
    <t>SubProg. 35.1.: Promoción de la participación ciudadana</t>
  </si>
  <si>
    <t xml:space="preserve">SubProg. 35.2.: Fortalecimiento de las organizaciones comunitarias </t>
  </si>
  <si>
    <t>SubProg. 36.1.: Gestión y concertación de procesos de planificación</t>
  </si>
  <si>
    <t>SubProg. 36.2.: Desarrollo institucional y territorial</t>
  </si>
  <si>
    <t>SubProg. 36.3.: Articulación y Coordinación de la Política de Ciencia, Tecnología e Innovación para la Sociedad</t>
  </si>
  <si>
    <t>SubProg. 36.4.: Sistemas de información para la planeación y la consecución de Resultados</t>
  </si>
  <si>
    <t>SubProg. 37.1.: Comunicación para la Participación Ciudadana.</t>
  </si>
  <si>
    <t>SubProg. 37.2.: Comunicación para el posicionamiento institucional</t>
  </si>
  <si>
    <t>MR</t>
  </si>
  <si>
    <t>Secretarias</t>
  </si>
  <si>
    <t>Hacienda</t>
  </si>
  <si>
    <t>Juridica</t>
  </si>
  <si>
    <t>Gobierno</t>
  </si>
  <si>
    <t>Desarrollo Agropecuario</t>
  </si>
  <si>
    <t>Administrativa</t>
  </si>
  <si>
    <t>Desarrollo Social</t>
  </si>
  <si>
    <t>Salud</t>
  </si>
  <si>
    <t>Educación</t>
  </si>
  <si>
    <t>Deporte y Cultura</t>
  </si>
  <si>
    <t>Desarrollo Economico y Competitividad</t>
  </si>
  <si>
    <t>Infraestructura</t>
  </si>
  <si>
    <t>MP</t>
  </si>
  <si>
    <t>Codigo MP</t>
  </si>
  <si>
    <t>SECRETARIA DE PLANEACIÓN DEPARTAMENTAL</t>
  </si>
  <si>
    <t xml:space="preserve">Nombre del Proyecto: </t>
  </si>
  <si>
    <t>Valor Presupuesto 
(Miles de Pesos)</t>
  </si>
  <si>
    <t>VIGENCIA:</t>
  </si>
  <si>
    <t>TRIMESTRE:</t>
  </si>
  <si>
    <t>Vigencia</t>
  </si>
  <si>
    <t>trimestre</t>
  </si>
  <si>
    <t>I</t>
  </si>
  <si>
    <t>II</t>
  </si>
  <si>
    <t>III</t>
  </si>
  <si>
    <t>IV</t>
  </si>
  <si>
    <t>Planeación</t>
  </si>
  <si>
    <t>Gerencia del Plan de Desarrollo 2012 -2015 
"RISARALDA UNIDA INCLUYENTE Y CON RESULTADOS"</t>
  </si>
  <si>
    <t>P1MR1: Mantener en 11.2 por 1.000 NV. o menos la tasa de mortalidad en &lt;1 año</t>
  </si>
  <si>
    <r>
      <t>SP52MP47:</t>
    </r>
    <r>
      <rPr>
        <b/>
        <i/>
        <sz val="9"/>
        <color indexed="8"/>
        <rFont val="Zurich Cn BT"/>
        <family val="2"/>
      </rPr>
      <t xml:space="preserve"> </t>
    </r>
    <r>
      <rPr>
        <sz val="9"/>
        <color indexed="8"/>
        <rFont val="Zurich Cn BT"/>
        <family val="2"/>
      </rPr>
      <t>Fortalecer técnica y financieramente el sistema de información en salud pública de la Secretaría de Salud de Risaralda</t>
    </r>
  </si>
  <si>
    <r>
      <t>SP81MP57:</t>
    </r>
    <r>
      <rPr>
        <b/>
        <sz val="9"/>
        <color indexed="8"/>
        <rFont val="Zurich Cn BT"/>
        <family val="2"/>
      </rPr>
      <t xml:space="preserve"> </t>
    </r>
    <r>
      <rPr>
        <sz val="9"/>
        <color indexed="8"/>
        <rFont val="Zurich Cn BT"/>
        <family val="2"/>
      </rPr>
      <t>Mantener en un 100% la formación del personal administrativo de los establecimientos educativos y la planta central de la Secretaría de Educación del departamento, durante el cuatrienio, de acuerdo al plan de capacitación.</t>
    </r>
  </si>
  <si>
    <r>
      <t>SP201MP94:</t>
    </r>
    <r>
      <rPr>
        <b/>
        <i/>
        <sz val="9"/>
        <color indexed="8"/>
        <rFont val="Zurich Cn BT"/>
        <family val="2"/>
      </rPr>
      <t xml:space="preserve"> </t>
    </r>
    <r>
      <rPr>
        <sz val="9"/>
        <color indexed="8"/>
        <rFont val="Zurich Cn BT"/>
        <family val="2"/>
      </rPr>
      <t>Acompañar técnica e institucionalmente en un 70% de la ejecución de “Plan de vida” y “Consultivas” relacionado con las etnias presentes en el Departamento.</t>
    </r>
  </si>
  <si>
    <r>
      <t>SP211MP96:</t>
    </r>
    <r>
      <rPr>
        <b/>
        <i/>
        <sz val="9"/>
        <color indexed="8"/>
        <rFont val="Zurich Cn BT"/>
        <family val="2"/>
      </rPr>
      <t xml:space="preserve"> </t>
    </r>
    <r>
      <rPr>
        <sz val="9"/>
        <color indexed="8"/>
        <rFont val="Zurich Cn BT"/>
        <family val="2"/>
      </rPr>
      <t>Establecer un esquema de atención en los 12 municipios del Departamento categorías 4,5 y 6</t>
    </r>
  </si>
  <si>
    <r>
      <t>SP212MP97:</t>
    </r>
    <r>
      <rPr>
        <b/>
        <sz val="9"/>
        <color indexed="8"/>
        <rFont val="Zurich Cn BT"/>
        <family val="2"/>
      </rPr>
      <t xml:space="preserve"> </t>
    </r>
    <r>
      <rPr>
        <sz val="9"/>
        <color indexed="8"/>
        <rFont val="Zurich Cn BT"/>
        <family val="2"/>
      </rPr>
      <t>Poner en funcionamiento los 12 Consejos Municipales de Derechos Humanos y DIH existentes en el Departamento durante el cuatrienio</t>
    </r>
  </si>
  <si>
    <r>
      <t>SP213MP98:</t>
    </r>
    <r>
      <rPr>
        <b/>
        <i/>
        <sz val="9"/>
        <color indexed="8"/>
        <rFont val="Zurich Cn BT"/>
        <family val="2"/>
      </rPr>
      <t xml:space="preserve"> </t>
    </r>
    <r>
      <rPr>
        <sz val="9"/>
        <color indexed="8"/>
        <rFont val="Zurich Cn BT"/>
        <family val="2"/>
      </rPr>
      <t>Implementar en un 100% un programa de capacitación para la promoción de los derechos de los grupos prioritarios presentes en el Departamento durante el cuatrienio</t>
    </r>
  </si>
  <si>
    <r>
      <t>SP214MP99:</t>
    </r>
    <r>
      <rPr>
        <b/>
        <i/>
        <sz val="9"/>
        <color indexed="8"/>
        <rFont val="Zurich Cn BT"/>
        <family val="2"/>
      </rPr>
      <t xml:space="preserve"> </t>
    </r>
    <r>
      <rPr>
        <sz val="9"/>
        <color indexed="8"/>
        <rFont val="Zurich Cn BT"/>
        <family val="2"/>
      </rPr>
      <t>Implementar en un 100% un programa de prevención del reclutamiento de N.N.A. por parte de grupos armados ilegales y bandas delincuenciales organizadas.</t>
    </r>
  </si>
  <si>
    <r>
      <t>SP225MP108:</t>
    </r>
    <r>
      <rPr>
        <b/>
        <i/>
        <sz val="9"/>
        <color indexed="8"/>
        <rFont val="Zurich Cn BT"/>
        <family val="2"/>
      </rPr>
      <t xml:space="preserve"> </t>
    </r>
    <r>
      <rPr>
        <sz val="9"/>
        <color indexed="8"/>
        <rFont val="Zurich Cn BT"/>
        <family val="2"/>
      </rPr>
      <t>Atender a sete cientos usuarios, con los programas de manejo zoo y fitosanitario, durante el cuatrienio</t>
    </r>
  </si>
  <si>
    <r>
      <t>SP225MP109:</t>
    </r>
    <r>
      <rPr>
        <b/>
        <i/>
        <sz val="9"/>
        <color indexed="8"/>
        <rFont val="Zurich Cn BT"/>
        <family val="2"/>
      </rPr>
      <t xml:space="preserve"> </t>
    </r>
    <r>
      <rPr>
        <sz val="9"/>
        <color indexed="8"/>
        <rFont val="Zurich Cn BT"/>
        <family val="2"/>
      </rPr>
      <t>Participar en la certificación y recertificación de 480 predios con hatos libres de brucella y tuberculosis en el cuatrienio</t>
    </r>
  </si>
  <si>
    <r>
      <t>SP226MP110:</t>
    </r>
    <r>
      <rPr>
        <b/>
        <i/>
        <sz val="9"/>
        <color indexed="8"/>
        <rFont val="Zurich Cn BT"/>
        <family val="2"/>
      </rPr>
      <t xml:space="preserve"> </t>
    </r>
    <r>
      <rPr>
        <sz val="9"/>
        <color indexed="8"/>
        <rFont val="Zurich Cn BT"/>
        <family val="2"/>
      </rPr>
      <t>Implementar 5 proyectos de impacto ambiental en la zona rural del Departamento durante el cuatrienio.</t>
    </r>
  </si>
  <si>
    <r>
      <t>SP227MP111:</t>
    </r>
    <r>
      <rPr>
        <b/>
        <i/>
        <sz val="9"/>
        <color indexed="8"/>
        <rFont val="Zurich Cn BT"/>
        <family val="2"/>
      </rPr>
      <t xml:space="preserve"> </t>
    </r>
    <r>
      <rPr>
        <sz val="9"/>
        <color indexed="8"/>
        <rFont val="Zurich Cn BT"/>
        <family val="2"/>
      </rPr>
      <t>Fortalecer técnicamente tres sistemas de información del sector agropecuario, en el cuatrienio.</t>
    </r>
  </si>
  <si>
    <r>
      <t>SP234MP122:</t>
    </r>
    <r>
      <rPr>
        <b/>
        <i/>
        <sz val="9"/>
        <color indexed="8"/>
        <rFont val="Zurich Cn BT"/>
        <family val="2"/>
      </rPr>
      <t xml:space="preserve"> </t>
    </r>
    <r>
      <rPr>
        <sz val="9"/>
        <color indexed="8"/>
        <rFont val="Zurich Cn BT"/>
        <family val="2"/>
      </rPr>
      <t>Formular el 100% de la Política de Minería Socialmente Responsable para el Departamento, en el cuatrienio.</t>
    </r>
  </si>
  <si>
    <r>
      <t>SP251MP129:</t>
    </r>
    <r>
      <rPr>
        <b/>
        <i/>
        <sz val="9"/>
        <color indexed="8"/>
        <rFont val="Zurich Cn BT"/>
        <family val="2"/>
      </rPr>
      <t xml:space="preserve"> </t>
    </r>
    <r>
      <rPr>
        <sz val="9"/>
        <color indexed="8"/>
        <rFont val="Zurich Cn BT"/>
        <family val="2"/>
      </rPr>
      <t>Apoyar técnica y financieramente 3 procesos de consolidación de corredores biológicos en Risaralda durante el cuatrienio</t>
    </r>
  </si>
  <si>
    <t>SP11MP11: Captar el 70% de pacientes con Hipertensión arterial en los servicios de salud de los pacientes de la Base de Datos Única de Afiliación (BDUA)</t>
  </si>
  <si>
    <t>P1MR12: Mantener en 2,2 o menos la prevalencia de Desnutrición global en menores de 5 años</t>
  </si>
  <si>
    <t>SP11MP12: Apoyar técnicamente y financieramente en coordinación con ICBF y DLS a los municipios de categoría 4, 5 y 6 en la promoción de dietas saludables en las familias, guarderías y comedores escolares</t>
  </si>
  <si>
    <t>P1MR13: Aumentar la duración de la lactancia materna exclusiva de 2,2 meses a 3 meses</t>
  </si>
  <si>
    <t>SP12MP13: Apoyar técnicamente a los municipios categorías 4, 5 y 6 en la Implementación de la estrategia de entornos saludables con énfasis en el control de vectores, zoonosis, factores de riesgo del consumo, medicamentos, plaguicidas y saneamiento básico</t>
  </si>
  <si>
    <t>P1MR14: Mantener en 3 o menos el número de muertes anuales por malaria</t>
  </si>
  <si>
    <t>SP12MP14: Promover en coordinación con las DLS y otros sectores, acciones de control de los riesgos sanitarios, fitosanitarios y ambientales en los municipios categoría 4, 5 y 6</t>
  </si>
  <si>
    <t>P1MR15: Mantener en 3 o menos el número de muertes anuales por dengue</t>
  </si>
  <si>
    <t>SP12MP15: Aumentar la cobertura de vacunación antirrábica en perros de 64% a 70%</t>
  </si>
  <si>
    <t>P1MR16: Mantener en cero el número de casos de rabia humana transmitida por perros</t>
  </si>
  <si>
    <t>SP12MP16: Alcanzar una cobertura del 100% en la vigilancia y control de los factores de riesgo sanitarios, fitosanitarios y ambientales en los establecimientos especiales registrados</t>
  </si>
  <si>
    <t>P1MR17: Mantener el número de brotes anuales por Enfermedades Transmitidas por Alimentos ETAS en el Departamento en 15 o menos, en casos provenientes de sujetos objeto de control sanitario.</t>
  </si>
  <si>
    <t>SP12MP17: Mantener en 100% la cobertura de vigilancia de calidad del agua en acueductos de cabecera municipales</t>
  </si>
  <si>
    <t>P1MR18: Elaborar, aprobar e implementar la política de salud ambiental para el departamento</t>
  </si>
  <si>
    <t>SP12MP18: Mantener en 100% la cobertura de vigilancia de calidad del agua en acueductos rurales con tratamiento.</t>
  </si>
  <si>
    <r>
      <t>SP364MP187:</t>
    </r>
    <r>
      <rPr>
        <b/>
        <i/>
        <sz val="9"/>
        <color indexed="8"/>
        <rFont val="Zurich Cn BT"/>
        <family val="2"/>
      </rPr>
      <t xml:space="preserve"> </t>
    </r>
    <r>
      <rPr>
        <sz val="9"/>
        <color indexed="8"/>
        <rFont val="Zurich Cn BT"/>
        <family val="2"/>
      </rPr>
      <t>Articular  3 subsistemas de información para la planeación en el departamento durante el cuatrienio</t>
    </r>
  </si>
  <si>
    <t>Codigo</t>
  </si>
  <si>
    <t>Meta de Resultado</t>
  </si>
  <si>
    <t>Nombre</t>
  </si>
  <si>
    <t>Unidad de Medida</t>
  </si>
  <si>
    <t>Línea Base (Diciembre 2010)</t>
  </si>
  <si>
    <t>Valor Esperado al 2015</t>
  </si>
  <si>
    <t>Meta de Producto</t>
  </si>
  <si>
    <t>Línea Base (Diciembre 2011)</t>
  </si>
  <si>
    <t>P1MR1:</t>
  </si>
  <si>
    <t>P1MR1: Tasa de mortalidad infantil</t>
  </si>
  <si>
    <t>P1MR1: Tasa</t>
  </si>
  <si>
    <t>P1MR1: 11.2</t>
  </si>
  <si>
    <t>SP11MP1:</t>
  </si>
  <si>
    <t>SP11MP1: Porcentaje de niños &lt;1 año con esquema completo de vacunación</t>
  </si>
  <si>
    <t>SP11MP1: Porcentaje</t>
  </si>
  <si>
    <t>SP11MP1: 90</t>
  </si>
  <si>
    <t>SP11MP1: 95</t>
  </si>
  <si>
    <t>P1MR2:</t>
  </si>
  <si>
    <t>P1MR2: Tasa de mortalidad en menores de 5 años</t>
  </si>
  <si>
    <t>P1MR2: Tasa</t>
  </si>
  <si>
    <t>P1MR2: 201</t>
  </si>
  <si>
    <t>P1MR2: 180</t>
  </si>
  <si>
    <t>SP11MP2:</t>
  </si>
  <si>
    <t>SP11MP2: Tasa Departamental de mortalidad por EDA en menores de 5 años</t>
  </si>
  <si>
    <t>SP11MP2: Tasa</t>
  </si>
  <si>
    <t>SP11MP2: 104</t>
  </si>
  <si>
    <t>SP11MP2: 100</t>
  </si>
  <si>
    <t>P1MR3:</t>
  </si>
  <si>
    <t>P1MR3: Razón de mortalidad materna directa</t>
  </si>
  <si>
    <t>P1MR3: Razón</t>
  </si>
  <si>
    <t>P1MR3: 48.3</t>
  </si>
  <si>
    <t>P1MR3: &lt;48.3</t>
  </si>
  <si>
    <t>SP11MP3:</t>
  </si>
  <si>
    <t>SP11MP3: Tasa Departamental de mortalidad por IRA en menores de 5 años</t>
  </si>
  <si>
    <t>SP11MP3: Tasa</t>
  </si>
  <si>
    <t>SP11MP3: 104</t>
  </si>
  <si>
    <t>SP11MP3: 100</t>
  </si>
  <si>
    <t>P1MR4:</t>
  </si>
  <si>
    <t>P1MR4: Porcentaje de niños con BPN</t>
  </si>
  <si>
    <t>SP222MP104: Proyectos productivos desarrollados con la mujer rural</t>
  </si>
  <si>
    <t>SP222MP104: Número</t>
  </si>
  <si>
    <t>SP222MP104: 0</t>
  </si>
  <si>
    <t>SP222MP104: 3</t>
  </si>
  <si>
    <t>SP223MP105:</t>
  </si>
  <si>
    <r>
      <t>SP251MP130:</t>
    </r>
    <r>
      <rPr>
        <b/>
        <i/>
        <sz val="9"/>
        <color indexed="8"/>
        <rFont val="Zurich Cn BT"/>
        <family val="2"/>
      </rPr>
      <t xml:space="preserve"> </t>
    </r>
    <r>
      <rPr>
        <sz val="9"/>
        <color indexed="8"/>
        <rFont val="Zurich Cn BT"/>
        <family val="2"/>
      </rPr>
      <t>Realizar actividades de conservación y/o rehabilitación ecológica en 12 áreas protegidas y/o jardines botánicos del Departamento</t>
    </r>
  </si>
  <si>
    <r>
      <t>SP262MP137:</t>
    </r>
    <r>
      <rPr>
        <b/>
        <i/>
        <sz val="9"/>
        <color indexed="8"/>
        <rFont val="Zurich Cn BT"/>
        <family val="2"/>
      </rPr>
      <t xml:space="preserve"> </t>
    </r>
    <r>
      <rPr>
        <sz val="9"/>
        <color indexed="8"/>
        <rFont val="Zurich Cn BT"/>
        <family val="2"/>
      </rPr>
      <t>Realizar 16 acciones de fortalecimiento a las Instituciones Operativas y Brigadas Departamentales durante el cuatrienio.</t>
    </r>
  </si>
  <si>
    <r>
      <t>SP272MP141:</t>
    </r>
    <r>
      <rPr>
        <b/>
        <i/>
        <sz val="9"/>
        <color indexed="8"/>
        <rFont val="Zurich Cn BT"/>
        <family val="2"/>
      </rPr>
      <t xml:space="preserve"> </t>
    </r>
    <r>
      <rPr>
        <sz val="9"/>
        <color indexed="8"/>
        <rFont val="Zurich Cn BT"/>
        <family val="2"/>
      </rPr>
      <t>Incrementar en 20 los sistemas asociados a las infraestructuras intervenidas, en el cuatrienio</t>
    </r>
  </si>
  <si>
    <r>
      <t>SP273MP142:</t>
    </r>
    <r>
      <rPr>
        <b/>
        <i/>
        <sz val="9"/>
        <color indexed="8"/>
        <rFont val="Zurich Cn BT"/>
        <family val="2"/>
      </rPr>
      <t xml:space="preserve"> </t>
    </r>
    <r>
      <rPr>
        <sz val="9"/>
        <color indexed="8"/>
        <rFont val="Zurich Cn BT"/>
        <family val="2"/>
      </rPr>
      <t>Realizar 10 acciones tendientes a disminuir la carga contaminante, aumentar la oferta hídrica y reducir los impactos producidos en las fuentes de agua, en el cuatrienio</t>
    </r>
  </si>
  <si>
    <r>
      <t>SP292MP149:</t>
    </r>
    <r>
      <rPr>
        <b/>
        <sz val="9"/>
        <color indexed="8"/>
        <rFont val="Zurich Cn BT"/>
        <family val="2"/>
      </rPr>
      <t xml:space="preserve"> </t>
    </r>
    <r>
      <rPr>
        <sz val="9"/>
        <color indexed="8"/>
        <rFont val="Zurich Cn BT"/>
        <family val="2"/>
      </rPr>
      <t>Realizar 500 nuevos  mejoramientos de vivienda a través de adecuación de pisos,  durante el cuatrienio</t>
    </r>
  </si>
  <si>
    <r>
      <t>SP293MP150:</t>
    </r>
    <r>
      <rPr>
        <b/>
        <sz val="9"/>
        <color indexed="8"/>
        <rFont val="Zurich Cn BT"/>
        <family val="2"/>
      </rPr>
      <t xml:space="preserve"> </t>
    </r>
    <r>
      <rPr>
        <sz val="9"/>
        <color indexed="8"/>
        <rFont val="Zurich Cn BT"/>
        <family val="2"/>
      </rPr>
      <t>Realizar 1.950 nuevos  mejoramientos de vivienda a través de adecuación de techos,  durante el cuatrienio</t>
    </r>
  </si>
  <si>
    <r>
      <t>SP294MP151:</t>
    </r>
    <r>
      <rPr>
        <b/>
        <sz val="9"/>
        <color indexed="8"/>
        <rFont val="Zurich Cn BT"/>
        <family val="2"/>
      </rPr>
      <t xml:space="preserve"> </t>
    </r>
    <r>
      <rPr>
        <sz val="9"/>
        <color indexed="8"/>
        <rFont val="Zurich Cn BT"/>
        <family val="2"/>
      </rPr>
      <t>Apoyar técnica y financieramente los procesos de titulación de 100 predios fiscales</t>
    </r>
  </si>
  <si>
    <r>
      <t>SP295MP152:</t>
    </r>
    <r>
      <rPr>
        <b/>
        <sz val="9"/>
        <color indexed="8"/>
        <rFont val="Zurich Cn BT"/>
        <family val="2"/>
      </rPr>
      <t xml:space="preserve"> </t>
    </r>
    <r>
      <rPr>
        <sz val="9"/>
        <color indexed="8"/>
        <rFont val="Zurich Cn BT"/>
        <family val="2"/>
      </rPr>
      <t>Realizar 50 nuevos  mejoramientos de vivienda  a hogares identificados como población prioritaria</t>
    </r>
  </si>
  <si>
    <r>
      <t>SP321MP162:</t>
    </r>
    <r>
      <rPr>
        <b/>
        <i/>
        <sz val="9"/>
        <color indexed="8"/>
        <rFont val="Zurich Cn BT"/>
        <family val="2"/>
      </rPr>
      <t xml:space="preserve"> </t>
    </r>
    <r>
      <rPr>
        <sz val="9"/>
        <color indexed="8"/>
        <rFont val="Zurich Cn BT"/>
        <family val="2"/>
      </rPr>
      <t>Incrementar al 60% las aplicaciones móviles y de internet que requiere la ciudadanía</t>
    </r>
  </si>
  <si>
    <r>
      <t>SP323MP165:</t>
    </r>
    <r>
      <rPr>
        <b/>
        <i/>
        <sz val="9"/>
        <color indexed="8"/>
        <rFont val="Zurich Cn BT"/>
        <family val="2"/>
      </rPr>
      <t xml:space="preserve"> </t>
    </r>
    <r>
      <rPr>
        <sz val="9"/>
        <color indexed="8"/>
        <rFont val="Zurich Cn BT"/>
        <family val="2"/>
      </rPr>
      <t>Desarrollar una política pública de TIC para el departamento de Risaralda</t>
    </r>
  </si>
  <si>
    <r>
      <t>SP324MP167:</t>
    </r>
    <r>
      <rPr>
        <b/>
        <i/>
        <sz val="9"/>
        <color indexed="8"/>
        <rFont val="Zurich Cn BT"/>
        <family val="2"/>
      </rPr>
      <t xml:space="preserve"> </t>
    </r>
    <r>
      <rPr>
        <sz val="9"/>
        <color indexed="8"/>
        <rFont val="Zurich Cn BT"/>
        <family val="2"/>
      </rPr>
      <t>Implementar quince trámites y servicios en línea</t>
    </r>
  </si>
  <si>
    <r>
      <t>SP341MP172:</t>
    </r>
    <r>
      <rPr>
        <b/>
        <i/>
        <sz val="9"/>
        <color indexed="8"/>
        <rFont val="Zurich Cn BT"/>
        <family val="2"/>
      </rPr>
      <t xml:space="preserve"> </t>
    </r>
    <r>
      <rPr>
        <sz val="9"/>
        <color indexed="8"/>
        <rFont val="Zurich Cn BT"/>
        <family val="2"/>
      </rPr>
      <t>Implementar al 100% un programa que instale barreras sociales en contra de la ilegalidad y la violencia</t>
    </r>
  </si>
  <si>
    <r>
      <t>SP343MP174:</t>
    </r>
    <r>
      <rPr>
        <b/>
        <i/>
        <sz val="9"/>
        <color indexed="8"/>
        <rFont val="Zurich Cn BT"/>
        <family val="2"/>
      </rPr>
      <t xml:space="preserve"> </t>
    </r>
    <r>
      <rPr>
        <sz val="9"/>
        <color indexed="8"/>
        <rFont val="Zurich Cn BT"/>
        <family val="2"/>
      </rPr>
      <t>Apoyar financieramente a seis organismos de seguridad, justicia y orden público con tecnología, movilización, equipos y logística para fortalecer la seguridad del Departamento de Risaralda</t>
    </r>
  </si>
  <si>
    <r>
      <t>SP344MP175:</t>
    </r>
    <r>
      <rPr>
        <b/>
        <sz val="9"/>
        <color indexed="8"/>
        <rFont val="Zurich Cn BT"/>
        <family val="2"/>
      </rPr>
      <t xml:space="preserve"> </t>
    </r>
    <r>
      <rPr>
        <sz val="9"/>
        <color indexed="8"/>
        <rFont val="Zurich Cn BT"/>
        <family val="2"/>
      </rPr>
      <t>Adoptar en un 100% la Política Nacional de Seguridad y Convivencia ciudadana, en Risaralda, durante el cuatrienio</t>
    </r>
  </si>
  <si>
    <r>
      <t>SP352MP178:</t>
    </r>
    <r>
      <rPr>
        <b/>
        <i/>
        <sz val="9"/>
        <color indexed="8"/>
        <rFont val="Zurich Cn BT"/>
        <family val="2"/>
      </rPr>
      <t xml:space="preserve"> </t>
    </r>
    <r>
      <rPr>
        <sz val="9"/>
        <color indexed="8"/>
        <rFont val="Zurich Cn BT"/>
        <family val="2"/>
      </rPr>
      <t>Implementar en un 100% un programa de capacitación para los miembros de las organizaciones comunales durante el cuatrienio</t>
    </r>
  </si>
  <si>
    <t>SP232MP114:</t>
  </si>
  <si>
    <t>SP232MP114: Formular la Política de Competitividad y Productividad del Departamento de Risaralda.</t>
  </si>
  <si>
    <t>SP232MP114: Política formulada</t>
  </si>
  <si>
    <t>SP232MP114: Número</t>
  </si>
  <si>
    <t>SP232MP114: 0</t>
  </si>
  <si>
    <t>SP232MP114: 1</t>
  </si>
  <si>
    <t>SP232MP115:</t>
  </si>
  <si>
    <t>SP232MP115: Estrategia implementada</t>
  </si>
  <si>
    <t>SP232MP115: Número</t>
  </si>
  <si>
    <t>SP232MP115: 0</t>
  </si>
  <si>
    <t>SP232MP115: 1</t>
  </si>
  <si>
    <t>SP232MP116:</t>
  </si>
  <si>
    <t>SP232MP116: Sectores estratégicos</t>
  </si>
  <si>
    <t>SP232MP116: Número</t>
  </si>
  <si>
    <t>SP232MP116: 0</t>
  </si>
  <si>
    <t>SP232MP116: 3</t>
  </si>
  <si>
    <t>SP232MP117:</t>
  </si>
  <si>
    <t>SP232MP117: Sectores estratégicos fortalecidos</t>
  </si>
  <si>
    <t>SP232MP117: Número</t>
  </si>
  <si>
    <t>SP232MP117: 6</t>
  </si>
  <si>
    <t>SP233MP118:</t>
  </si>
  <si>
    <t>SP233MP118: Porcentaje de proyectos aprobados</t>
  </si>
  <si>
    <t>SP233MP118: Porcentaje</t>
  </si>
  <si>
    <t>SP233MP118: 0</t>
  </si>
  <si>
    <t>SP233MP118: 25</t>
  </si>
  <si>
    <t>SP233MP119:</t>
  </si>
  <si>
    <t>SP233MP119: Porcentaje de Implementación de la agencia</t>
  </si>
  <si>
    <t>SP233MP119: Porcentaje</t>
  </si>
  <si>
    <t>SP233MP119: 0</t>
  </si>
  <si>
    <t>SP233MP119: 100</t>
  </si>
  <si>
    <t>SP233MP120:</t>
  </si>
  <si>
    <t>SP233MP120: Apoyar técnica y financieramente 6 nuevos proyectos innovadores identificados en el Plan Estratégico de Emprendimiento de Risaralda - PEER</t>
  </si>
  <si>
    <t>SP233MP120: Proyectos innovadores apoyados</t>
  </si>
  <si>
    <t>SP233MP120: Número</t>
  </si>
  <si>
    <t>SP233MP120: 0</t>
  </si>
  <si>
    <t>SP233MP120: 6</t>
  </si>
  <si>
    <t>SP233MP121:</t>
  </si>
  <si>
    <t>SP233MP121: Fortalecer técnica y financieramente un  procesos de emprendimiento para los habitantes del sector urbano y rural del departamento..</t>
  </si>
  <si>
    <t>SP233MP121: Proceso de emprendimiento fortalecido</t>
  </si>
  <si>
    <t>SP233MP121: Número</t>
  </si>
  <si>
    <t>SP233MP121: 0</t>
  </si>
  <si>
    <t>SP233MP121: 1</t>
  </si>
  <si>
    <t>SP234MP122:</t>
  </si>
  <si>
    <t>SP234MP122: Formular el 100% de la Política de Minería Socialmente Responsable para el Departamento, en el cuatrienio</t>
  </si>
  <si>
    <t>SP234MP122: Nivel de la formulación de la Política</t>
  </si>
  <si>
    <t>SP234MP122: Porcentaje</t>
  </si>
  <si>
    <t>SP234MP122: 0</t>
  </si>
  <si>
    <t>SP234MP122: 100</t>
  </si>
  <si>
    <t>SP241MP123:</t>
  </si>
  <si>
    <t>SP241MP123: Planes de Ordenamiento Territorial Revisados, ajustados y monitoreados</t>
  </si>
  <si>
    <t>SP241MP123: Número</t>
  </si>
  <si>
    <t>SP241MP123: 13</t>
  </si>
  <si>
    <t>SP241MP124:</t>
  </si>
  <si>
    <t>SP241MP124: Planes de Ordenación y Manejo de Cuencas Hidrográficas</t>
  </si>
  <si>
    <t>SP241MP124: Número</t>
  </si>
  <si>
    <t>SP241MP124: 0</t>
  </si>
  <si>
    <t>SP241MP124: 2</t>
  </si>
  <si>
    <t>SP241MP125:</t>
  </si>
  <si>
    <t>SP241MP125: Modelo de Ocupación Territorial formulado</t>
  </si>
  <si>
    <t>SP241MP125: Porcentaje</t>
  </si>
  <si>
    <t>SP11MP7: Porcentaje</t>
  </si>
  <si>
    <t>SP11MP7: 100</t>
  </si>
  <si>
    <t>P1MR8:</t>
  </si>
  <si>
    <t>P1MR8: Tasa de incidencia de sífilis congénita</t>
  </si>
  <si>
    <t>P1MR8: Tasa</t>
  </si>
  <si>
    <t>P1MR8: 3,4</t>
  </si>
  <si>
    <t>P1MR8: 1</t>
  </si>
  <si>
    <t>SP11MP8:</t>
  </si>
  <si>
    <t>SP11MP8: Porcentaje de gestantes con tamizaje para VIH</t>
  </si>
  <si>
    <t>SP11MP8: Porcentaje</t>
  </si>
  <si>
    <t>SP11MP8: 80</t>
  </si>
  <si>
    <t>SP11MP8: 100</t>
  </si>
  <si>
    <t>P1MR9:</t>
  </si>
  <si>
    <t>P1MR9: Índice COP</t>
  </si>
  <si>
    <t>P1MR9: Porcentaje</t>
  </si>
  <si>
    <t>P1MR9: 2.3</t>
  </si>
  <si>
    <t>P1MR9: &lt;2.3</t>
  </si>
  <si>
    <t>SP11MP9:</t>
  </si>
  <si>
    <t>SP11MP9: Estudio desarrollado</t>
  </si>
  <si>
    <t>SP11MP9: Número</t>
  </si>
  <si>
    <t>SP11MP9: 0</t>
  </si>
  <si>
    <t>SP11MP9: 1</t>
  </si>
  <si>
    <t>P1MR10:</t>
  </si>
  <si>
    <t>P1MR10: Porcentaje de curación de los casos nuevos de TB con BK positiva</t>
  </si>
  <si>
    <t>P1MR10: Porcentaje</t>
  </si>
  <si>
    <t>P1MR10: 80</t>
  </si>
  <si>
    <t>P1MR10: 85</t>
  </si>
  <si>
    <t>SP11MP10:</t>
  </si>
  <si>
    <t>SP11MP10: Porcentaje de detección de pacientes BK positivo</t>
  </si>
  <si>
    <t>SP11MP10: Porcentaje</t>
  </si>
  <si>
    <t>SP11MP10: 70.1</t>
  </si>
  <si>
    <t>SP11MP10: 75</t>
  </si>
  <si>
    <t>P1MR11:</t>
  </si>
  <si>
    <t>P1MR11: Porcentaje de hipertensos nuevos controlados en 6 meses</t>
  </si>
  <si>
    <t>P1MR11: Porcentaje</t>
  </si>
  <si>
    <t>P1MR11: 60</t>
  </si>
  <si>
    <t>P1MR11: 80</t>
  </si>
  <si>
    <t>SP11MP11:</t>
  </si>
  <si>
    <t>SP11MP11: Porcentaje de pacientes con HTA captados en los servicios de salud de los pacientes de la BDUA</t>
  </si>
  <si>
    <t>SP11MP11: Porcentaje</t>
  </si>
  <si>
    <t>SP11MP11: 38</t>
  </si>
  <si>
    <t>SP11MP11: 70</t>
  </si>
  <si>
    <t>P1MR12:</t>
  </si>
  <si>
    <t>P1MR12: Prevalencia de DNT global en menores de 5 años</t>
  </si>
  <si>
    <t>P1MR12: Porcentaje</t>
  </si>
  <si>
    <t>P1MR12: 2.2</t>
  </si>
  <si>
    <t>P1MR12: &lt;2.2</t>
  </si>
  <si>
    <t>SP11MP12:</t>
  </si>
  <si>
    <t>SP11MP12: No de municipios de categoría 4, 5 y 6 apoyados técnicamente y económicamente en la promoción de dietas saludables en las familias, guarderías y los comedores escolares</t>
  </si>
  <si>
    <t>SP11MP12: Número</t>
  </si>
  <si>
    <t>SP11MP12: 0</t>
  </si>
  <si>
    <t>SP11MP12: 12</t>
  </si>
  <si>
    <t>P1MR13:</t>
  </si>
  <si>
    <t>P1MR13: Mediana de lactancia materna</t>
  </si>
  <si>
    <t>P1MR13: Mes</t>
  </si>
  <si>
    <t>P1MR13: 2.2</t>
  </si>
  <si>
    <t>P1MR13: 3</t>
  </si>
  <si>
    <t>SP12MP13:</t>
  </si>
  <si>
    <t>SP12MP13: Municipios apoyados técnicamente en la Implementación de la estrategia de entornos saludables con énfasis en el control de vectores, zoonosis, factores de riesgo del consumo, medicamentos, plaguicidas y saneamiento básico</t>
  </si>
  <si>
    <t>SP12MP13: Número</t>
  </si>
  <si>
    <t>SP12MP13: 12</t>
  </si>
  <si>
    <t>P1MR14:</t>
  </si>
  <si>
    <t>P1MR14: Número de muertes anuales por malaria</t>
  </si>
  <si>
    <t>P1MR14: Número</t>
  </si>
  <si>
    <t>P1MR14: 2</t>
  </si>
  <si>
    <t>P1MR14: &lt;3</t>
  </si>
  <si>
    <t>SP12MP14:</t>
  </si>
  <si>
    <t>SP262MP137: Realizar 16 acciones de fortalecimiento a las Instituciones Operativas y Brigadas Departamentales durante el cuatrienio</t>
  </si>
  <si>
    <t>SP262MP137: Acciones de Fortalecimiento</t>
  </si>
  <si>
    <t>SP262MP137: Número</t>
  </si>
  <si>
    <t>SP262MP137: 16</t>
  </si>
  <si>
    <t>SP263MP138:</t>
  </si>
  <si>
    <t>SP263MP138: Comunidades con capacidades para la gestión del riesgo</t>
  </si>
  <si>
    <t>SP263MP138: Número</t>
  </si>
  <si>
    <t>SP263MP138: 116</t>
  </si>
  <si>
    <t>SP263MP138: 200</t>
  </si>
  <si>
    <t>SP271MP139:</t>
  </si>
  <si>
    <t>SP271MP139: Incrementar  a  100  los componentes de los sistemas de  acueducto, alcantarillado y aseo intervenidos durante el cuatrienio.</t>
  </si>
  <si>
    <t>SP271MP139: Componentes incrementados</t>
  </si>
  <si>
    <t>SP271MP139: Número</t>
  </si>
  <si>
    <t>SP271MP139: 60</t>
  </si>
  <si>
    <t>SP271MP139: 100</t>
  </si>
  <si>
    <t>SP271MP140:</t>
  </si>
  <si>
    <t>SP271MP140: Realizar un estudio de alternativas para la optimización del servicio público domiciliario de aseo en cualquiera de sus componentes durante el cuatrienio.</t>
  </si>
  <si>
    <t>SP271MP140: Estudio de alternativas</t>
  </si>
  <si>
    <t>SP271MP140: Número</t>
  </si>
  <si>
    <t>SP271MP140: 0</t>
  </si>
  <si>
    <t>SP271MP140: 1</t>
  </si>
  <si>
    <t>SP272MP141:</t>
  </si>
  <si>
    <t>SP272MP141: Incrementar en 20 los sistemas asociados a las infraestructuras intervenidas, en el cuatrienio.</t>
  </si>
  <si>
    <t>SP272MP141: Sistemas asociados a las infraestructuras intervenidas</t>
  </si>
  <si>
    <t>SP272MP141: Número</t>
  </si>
  <si>
    <t>SP272MP141: 20</t>
  </si>
  <si>
    <t>SP272MP141: 40</t>
  </si>
  <si>
    <t>SP273MP142:</t>
  </si>
  <si>
    <t>SP12MP14: Municipio con coordinación de las acciones de control de los riesgos sanitarios, fitosanitarios y ambientales</t>
  </si>
  <si>
    <t>SP12MP14: Número</t>
  </si>
  <si>
    <t>SP12MP14: 12</t>
  </si>
  <si>
    <t>P1MR15:</t>
  </si>
  <si>
    <t>P1MR15: Número de muertes anuales por dengue</t>
  </si>
  <si>
    <t>P1MR15: Número</t>
  </si>
  <si>
    <t>P1MR15: 14</t>
  </si>
  <si>
    <t>P1MR15: &lt;3</t>
  </si>
  <si>
    <t>SP12MP15:</t>
  </si>
  <si>
    <t>SP12MP15: Cobertura de vacunación antirrábica en perros</t>
  </si>
  <si>
    <t>SP12MP15: Porcentaje</t>
  </si>
  <si>
    <t>SP12MP15: 64</t>
  </si>
  <si>
    <t>SP12MP15: 70</t>
  </si>
  <si>
    <t>P1MR16:</t>
  </si>
  <si>
    <t>P1MR16: Número de casos de rabia humana transmitida por perros</t>
  </si>
  <si>
    <t>P1MR16: Número</t>
  </si>
  <si>
    <t>P1MR16: 0</t>
  </si>
  <si>
    <t>SP12MP16:</t>
  </si>
  <si>
    <t>SP12MP16: Cobertura en la vigilancia y control de los factores de riesgo sanitarios, fitosanitarios y ambientales en los establecimientos especiales registrados</t>
  </si>
  <si>
    <t>SP12MP16: Porcentaje</t>
  </si>
  <si>
    <t>SP12MP16: 50</t>
  </si>
  <si>
    <t>SP12MP16: 100</t>
  </si>
  <si>
    <t>P1MR17:</t>
  </si>
  <si>
    <t>P1MR17: Mantener el número de brotes anuales por Enfermedades Transmitidas por Alimentos ETAS en el Departamento en 15 o menos, en casos provenientes de sujetos objeto de control sanitario</t>
  </si>
  <si>
    <t>P1MR17: Número de brotes por Enfermedades Transmitidas por Alimentos ETAS</t>
  </si>
  <si>
    <t>P1MR17: Número</t>
  </si>
  <si>
    <t>P1MR17: 15</t>
  </si>
  <si>
    <t>P1MR17: &lt;15</t>
  </si>
  <si>
    <t>SP12MP17:</t>
  </si>
  <si>
    <t>SP12MP17: Porcentaje de municipios con vigilancia de la calidad del agua en los acueductos de las cabeceras municipales</t>
  </si>
  <si>
    <t>SP12MP17: Porcentaje</t>
  </si>
  <si>
    <t>SP12MP17: 100</t>
  </si>
  <si>
    <t>P1MR18:</t>
  </si>
  <si>
    <t>P1MR18: Política de salud ambiental elaborada, aprobada e implementada</t>
  </si>
  <si>
    <t>P1MR18: Número</t>
  </si>
  <si>
    <t>P1MR18: 0,2</t>
  </si>
  <si>
    <t>P1MR18: 1</t>
  </si>
  <si>
    <t>SP12MP18:</t>
  </si>
  <si>
    <t>SP12MP18: Porcentaje de acueductos rurales con tratamiento que reciben vigilancia de la calidad del agua en los municipios</t>
  </si>
  <si>
    <t>SP12MP18: Porcentaje</t>
  </si>
  <si>
    <t>SP12MP18: 100</t>
  </si>
  <si>
    <t>P1MR19:</t>
  </si>
  <si>
    <t>P1MR19: Tasa de intoxicación ocupacional por plaguicidas</t>
  </si>
  <si>
    <t>P1MR19: Tasa</t>
  </si>
  <si>
    <t>P1MR19: 74</t>
  </si>
  <si>
    <t>P1MR19: 25</t>
  </si>
  <si>
    <t>SP12MP19:</t>
  </si>
  <si>
    <t>SP12MP19: Municipios con programa de vigilancia epidemiológica de intoxicaciones con organofosforados</t>
  </si>
  <si>
    <t>SP12MP19: Número</t>
  </si>
  <si>
    <t>SP12MP19: 0</t>
  </si>
  <si>
    <t>SP12MP19: 13</t>
  </si>
  <si>
    <t>P1MR20:</t>
  </si>
  <si>
    <t>P1MR20: Planes de S.O. implementados</t>
  </si>
  <si>
    <t>P1MR20: Porcentaje</t>
  </si>
  <si>
    <t>P1MR20: 0</t>
  </si>
  <si>
    <t>P1MR20: 80</t>
  </si>
  <si>
    <t>SP12MP20:</t>
  </si>
  <si>
    <t>P22MR50: Incentivar la producción de 21.193 toneladas la productos agropecuarios y agroindustriales a fin de facilitar la introducción a los diferentes mercados en el cuatrienio.</t>
  </si>
  <si>
    <t>P23MR51: Fortalecer el producto turístico del departamento de Risaralda en el cuatrienio.</t>
  </si>
  <si>
    <t>P23MR52: Fortalecer al menos dos mil quinientos nuevos empresarios del Departamento durante el cuatrienio, con apoyo de los programas que ofrece el Estado.</t>
  </si>
  <si>
    <t>P24MR53: Propiciar procesos de Planificación y Gestión del Desarrollo Territorial armonizados a escala regional.</t>
  </si>
  <si>
    <t>P25MR54: Continuar con la implementación de la Política Ambiental de Risaralda.</t>
  </si>
  <si>
    <t>P26MR55: Mejorar la capacidad para la gestión del riesgo de catorce Sistemas Locales y un Sistema Departamental para la Gestión del Riesgo.</t>
  </si>
  <si>
    <t>P27MR56: Aumentar la intervención en 21 sistemas de acueducto, alcantarillado y aseo durante el cuatrienio.</t>
  </si>
  <si>
    <t>P28MR57: Construir 1.300 soluciones de vivienda nueva en el departamento, durante el cuatrienio.</t>
  </si>
  <si>
    <t>P29MR58: Realizar 3.000 nuevos mejoramientos integrales de vivienda, a través de subsidios, durante el cuatrienio.</t>
  </si>
  <si>
    <t>P30MR69: Formular el Plan Maestro de movilidad del Departamento</t>
  </si>
  <si>
    <t xml:space="preserve">P30MR60: Incrementar en un 40% el Buen estado de la red vial a cargo del Departamento </t>
  </si>
  <si>
    <t>P2MR24:</t>
  </si>
  <si>
    <t>P2MR24: Incrementar al 95% la población asegurada al SGSSS recibiendo los beneficios del plan obligatorio de salud, en los regímenes contributivo y subsidiado, durante el cuatrienio</t>
  </si>
  <si>
    <t>P2MR24: Población asegurada al SGSSS</t>
  </si>
  <si>
    <t>P2MR24: Porcentaje</t>
  </si>
  <si>
    <t>P2MR24: 0.92</t>
  </si>
  <si>
    <t>P2MR24: 0.95</t>
  </si>
  <si>
    <t xml:space="preserve">P2MR24: </t>
  </si>
  <si>
    <t>P2MR24:  Implementar la estrategia de subsidio a la cotización en el nivel 3 de Sisben, conforme a reglamentación Nacional.</t>
  </si>
  <si>
    <t>P2MR24:  Estrategia de Subsidio a la cotización implementada</t>
  </si>
  <si>
    <t>P2MR24:  Número</t>
  </si>
  <si>
    <t>P2MR24:  0</t>
  </si>
  <si>
    <t>P2MR24:  1</t>
  </si>
  <si>
    <t>P3MR25:</t>
  </si>
  <si>
    <t>P3MR25: Red integrada de prestadores de servicios de salud rediseñada</t>
  </si>
  <si>
    <t>P3MR25: Número</t>
  </si>
  <si>
    <t>P3MR25: 0</t>
  </si>
  <si>
    <t>P3MR25: 1</t>
  </si>
  <si>
    <t>SP13MP25:</t>
  </si>
  <si>
    <t>SP13MP25: Política de salud mental elaborada, aprobada e implementada</t>
  </si>
  <si>
    <t>SP13MP25: Número</t>
  </si>
  <si>
    <t>SP13MP25: 0.2</t>
  </si>
  <si>
    <t>SP13MP25: 1</t>
  </si>
  <si>
    <t>P4MR26:</t>
  </si>
  <si>
    <t>P4MR26: Entidades del Sector Salud (ESES e IPS con urgencias, Direcciones Locales de Salud, Dirección Seccional y 4 EPSS) con planes de reducción de la vulnerabilidad sectorial</t>
  </si>
  <si>
    <t>P4MR26: Número</t>
  </si>
  <si>
    <t>P4MR26: 30</t>
  </si>
  <si>
    <t>P4MR26: 50</t>
  </si>
  <si>
    <t>SP13MP26:</t>
  </si>
  <si>
    <t>SP13MP26: Política de reducción del consumo de sustancias psicoactivas (SPA) elaborada, aprobada e implementada</t>
  </si>
  <si>
    <t>SP13MP26: Número</t>
  </si>
  <si>
    <t>SP13MP26: 0,5</t>
  </si>
  <si>
    <t>SP13MP26: 1</t>
  </si>
  <si>
    <t>P5MR27:</t>
  </si>
  <si>
    <t>SP172MP89: Realizar actividades recreativas y deportivas para los diferentes grupos poblacionales en el Departamento de Risaralda con criterios de inclusión social</t>
  </si>
  <si>
    <t>P2MR22: Disponer de las 14 bases de datos del Sisben actualizada y de afiliados en línea</t>
  </si>
  <si>
    <t>P2MR23: Garantizar el 100% de recursos departamentales de cofinanciación para la universalización y unificación del aseguramiento</t>
  </si>
  <si>
    <t>P2MR24: Implementar la estrategia de subsidio a la cotización en el nivel 3 de Sisben, conforme a reglamentación Nacional</t>
  </si>
  <si>
    <t>SP13MP25: Elaborar, aprobar e implementar la política de salud mental en el Departamento</t>
  </si>
  <si>
    <t>SP13MP26: Aprobar y poner en marcha  la política de reducción del consumo de sustancias psicoactivas (SPA) en el Departamento</t>
  </si>
  <si>
    <t>SP13MP27: Elaborar e implementar un programa de salud pública con enfoque de género en el Departamento</t>
  </si>
  <si>
    <t>SP13MP28: Elaborar, aprobar e implementar la política de inclusión y respeto por la diversidad sexual en el Departamento</t>
  </si>
  <si>
    <t>SP13MP29: Implementar en los 14 municipios la estrategia Hogares Saludables</t>
  </si>
  <si>
    <t>SP13MP30: Implementar en los 14 municipios la estrategia Escuelas Saludables</t>
  </si>
  <si>
    <t>SP13MP31: Implementar en el Departamento un programa de apoyo psicosocial a población en condición de víctima de desplazamiento</t>
  </si>
  <si>
    <t>SP14MP32: Fortalecer técnica, administrativa y financiera la gestión integral en salud para la ejecución de las acciones en salud pública en el Departamento</t>
  </si>
  <si>
    <t>SP31MP33: Implementar el servicio de telemedicina en 8 ESE Hospitales</t>
  </si>
  <si>
    <t>SP31MP34: Articular al sistema de referencia y contra referencia a las ESE Hospitales de la red pública departamental.</t>
  </si>
  <si>
    <t>SP31MP35: Realizar un estudio de suficiencia de la red de prestadores de servicios de salud</t>
  </si>
  <si>
    <t>P7MR32: Disminuir la tasa de deserción al 6.9% durante el cuatrienio en los 12 municipios no certificados.</t>
  </si>
  <si>
    <t>P7MR32: Tasa de deserción</t>
  </si>
  <si>
    <t>P7MR32: Porcentaje</t>
  </si>
  <si>
    <t>P7MR32: 0.109</t>
  </si>
  <si>
    <t>P7MR32: 0.069</t>
  </si>
  <si>
    <t>SP14MP32:</t>
  </si>
  <si>
    <t>SP14MP32: Departamento con gestión integral en salud para la ejecución de las acciones en salud pública</t>
  </si>
  <si>
    <t>SP14MP32: Número</t>
  </si>
  <si>
    <t>SP14MP32: 0</t>
  </si>
  <si>
    <t>SP14MP32: 1</t>
  </si>
  <si>
    <t>P8MR33:</t>
  </si>
  <si>
    <t>P8MR33: Instituciones educativas que superan el nivel alcanzado en las pruebas SABER grado 11.</t>
  </si>
  <si>
    <t>P8MR33: Porcentaje</t>
  </si>
  <si>
    <t>P8MR33: 0</t>
  </si>
  <si>
    <t>P8MR33: 20</t>
  </si>
  <si>
    <t>SP31MP33:</t>
  </si>
  <si>
    <t>SP31MP33: ESE con servicio de telemedicina</t>
  </si>
  <si>
    <t>SP31MP33: Número</t>
  </si>
  <si>
    <t>SP31MP33: 0</t>
  </si>
  <si>
    <t>SP31MP33: 8</t>
  </si>
  <si>
    <t>P8MR34:</t>
  </si>
  <si>
    <t>P8MR34: Instituciones educativas que superan el nivel alcanzado en las pruebas SABER grado 3, 5 y 9.</t>
  </si>
  <si>
    <t>P8MR34: Porcentaje</t>
  </si>
  <si>
    <t>P8MR34: 0</t>
  </si>
  <si>
    <t>P8MR34: 20</t>
  </si>
  <si>
    <t>SP31MP34:</t>
  </si>
  <si>
    <t>SP31MP34: ESE articuladas al sistema de referencia y contra referencia</t>
  </si>
  <si>
    <t xml:space="preserve">SP93MP67: Desarrollar en el 15% de los establecimientos educativos de los 12 municipios no certificados,  proyectos pedagógicos productivos  </t>
  </si>
  <si>
    <t>SP93MP67: Establecimientos educativos con ,  proyectos pedagógicos productivos  desarrollados</t>
  </si>
  <si>
    <t>SP93MP67: porcentaje</t>
  </si>
  <si>
    <t>SP93MP67: 0</t>
  </si>
  <si>
    <t>SP93MP67: 15</t>
  </si>
  <si>
    <t>P36MR68:</t>
  </si>
  <si>
    <t>P36MR68: Incrementar el índice promedio de desempeño integral de los catorce municipios en un 5% en el cuatrienio, tomando como punto de partida la medición del año 2013.</t>
  </si>
  <si>
    <t>P36MR68: Variación del índice de desempeño integral</t>
  </si>
  <si>
    <t>P36MR68: Porcentaje</t>
  </si>
  <si>
    <t>P36MR68: 0</t>
  </si>
  <si>
    <t>P36MR68: 5</t>
  </si>
  <si>
    <t>SP101MP68:</t>
  </si>
  <si>
    <t>SP101MP68: Estrategias para mejorar la eficiencia del sector educativo desarrolladas</t>
  </si>
  <si>
    <t>SP101MP68: Número</t>
  </si>
  <si>
    <t>SP101MP68: 1</t>
  </si>
  <si>
    <t>SP101MP68: 3</t>
  </si>
  <si>
    <t>P36MR69:</t>
  </si>
  <si>
    <t>P36MR69: Mantener el índice de transparencia del Departamento, por encima del 75% en el cuatrienio.</t>
  </si>
  <si>
    <t>P36MR69: Índice de transparencia</t>
  </si>
  <si>
    <t>P36MR69: Porcentaje</t>
  </si>
  <si>
    <t>P36MR69: 78</t>
  </si>
  <si>
    <t>P36MR69: &gt;75</t>
  </si>
  <si>
    <t>SP101MP69:</t>
  </si>
  <si>
    <t>SP101MP69: Articular dos (2) procesos (planeación, asesoría y asistencia técnica) en los 14 municipios del departamento y/u otras entidades territoriales durante el cuatrienio.</t>
  </si>
  <si>
    <t>SP101MP69: Procesos articulados</t>
  </si>
  <si>
    <t>SP101MP69: Número</t>
  </si>
  <si>
    <t>SP101MP69: 0</t>
  </si>
  <si>
    <t>SP101MP69: 2</t>
  </si>
  <si>
    <t>P37MR70:</t>
  </si>
  <si>
    <t>P37MR70: Plan de Comunicaciones</t>
  </si>
  <si>
    <t>P37MR70: Número</t>
  </si>
  <si>
    <t>P37MR70: 1</t>
  </si>
  <si>
    <t>SP102MP70:</t>
  </si>
  <si>
    <t>SP102MP70: Desarrollar 3 procesos de control para la implementación de un sistema de evaluación integral de la gestión educativa en el departamento, durante el cuatrienio.</t>
  </si>
  <si>
    <t>SP102MP70: Procesos de control desarrollados.</t>
  </si>
  <si>
    <t>SP102MP70: Número</t>
  </si>
  <si>
    <t>SP102MP70: 0</t>
  </si>
  <si>
    <t>SP102MP70: 3</t>
  </si>
  <si>
    <t>SP102MP71:</t>
  </si>
  <si>
    <t>SP102MP71: Implementar una (1) herramienta que permita medir el nivel de satisfacción de los usuarios del servicio educativo en los 12 municipios no certificados.</t>
  </si>
  <si>
    <t>SP102MP71: Herramienta diseñada y aplicada</t>
  </si>
  <si>
    <t>SP102MP71: Número</t>
  </si>
  <si>
    <t>SP102MP71: 0</t>
  </si>
  <si>
    <t>SP102MP71: 1</t>
  </si>
  <si>
    <t>SP111MP72:</t>
  </si>
  <si>
    <t>SP111MP72: Personas Atendidas</t>
  </si>
  <si>
    <t>SP253MP133: Apoyar técnica y financieramente la constitución y/o consolidación de 4 asociaciones productivas para el biocomercio y/o mercados verdes durante el cuatrienio</t>
  </si>
  <si>
    <t>SP254MP134: Cofinanciar seis proyectos de Investigación Ambiental en el Departamento y la divulgación de sus resultados durante el cuatrienio</t>
  </si>
  <si>
    <t>SP254MP135: Concurrir en el proceso de desarrollo y consolidación de un Nodo de Biodiversidad en Risaralda durante el cuatrienio</t>
  </si>
  <si>
    <t>SP261MP136: Fortalecer técnica y financieramente la capacidad para la Gestión del Riesgo de 14 Consejos municipales y 1 Consejo Departamental para la Gestión del Riesgo</t>
  </si>
  <si>
    <t>SP263MP138: Incrementar en 84 Comunidades la capacidad para la Gestión del Riesgo durante el cuatrienio</t>
  </si>
  <si>
    <t>SP271MP139: Incrementar  a  100  los componentes de los sistemas de  acueducto, alcantarillado y aseo intervenidos durante el cuatrienio</t>
  </si>
  <si>
    <t>SP271MP140: Realizar un estudio de alternativas para la optimización del servicio público domiciliario de aseo en cualquiera de sus componentes durante el cuatrienio</t>
  </si>
  <si>
    <t>SP274MP143: Incrementar en 20 los actores prestadores de los servicios de agua potable y saneamiento básico fortalecidos</t>
  </si>
  <si>
    <t>P28MP144: Construir 900 unidades nuevas básicas habitacionales.</t>
  </si>
  <si>
    <t>P28MP145: Construir 250 unidades nuevas básicas habitacionales, en sitio propio</t>
  </si>
  <si>
    <t>P28MP146: Otorgar al menos 50 subsidios complementarios para compra de vivienda nueva o usada</t>
  </si>
  <si>
    <t>P28MP147: Otorgar subsidios para adquisición de vivienda nueva a 100 hogares identificados como población prioritaria</t>
  </si>
  <si>
    <t>SP291MP148: Realizar 500 nuevos  mejoramientos de baños y/o cocinas o demás actividades encaminadas a superar las deficiencias del inmueble</t>
  </si>
  <si>
    <t>SP301MP153: Construir 50 Obras de drenaje, protección y Estabilización</t>
  </si>
  <si>
    <t>SP301MP154: Restablecer 400 puntos afectados por derrumbes o deslizamiento</t>
  </si>
  <si>
    <t>SP302MP155: Atender el 70% de vías a cargo del departamento, durante el cuatrienio.</t>
  </si>
  <si>
    <t>SP302MP156: Aumentar en un 30% la implementación del Plan vial departamental en el cuatrienio</t>
  </si>
  <si>
    <t>SP142MP81: Nivel de implementación de la Estrategia</t>
  </si>
  <si>
    <t>SP142MP81: Porcentaje</t>
  </si>
  <si>
    <t>SP142MP81: 0</t>
  </si>
  <si>
    <t>SP142MP81: 100</t>
  </si>
  <si>
    <t>SP143MP82:</t>
  </si>
  <si>
    <t>SP143MP82: Implementar en un 100% la Estrategia Cultura de la discapacidad "PARA UNA RISARALDA INCLUYENTE Y CON RESULTADOS" en el cuatrienio</t>
  </si>
  <si>
    <t>SP143MP82: Nivel de implementación de la Estrategia</t>
  </si>
  <si>
    <t>SP143MP82: Porcentaje</t>
  </si>
  <si>
    <t>SP143MP82: 0</t>
  </si>
  <si>
    <t>SP143MP82: 100</t>
  </si>
  <si>
    <t>SP144MP83:</t>
  </si>
  <si>
    <t>SP144MP83: Nivel de implementación de la Estrategia</t>
  </si>
  <si>
    <t>SP144MP83: Porcentaje</t>
  </si>
  <si>
    <t>SP144MP83: 0</t>
  </si>
  <si>
    <t>SP144MP83: 100</t>
  </si>
  <si>
    <t>SP151MP84:</t>
  </si>
  <si>
    <t>SP151MP84: Número de familias beneficiadas</t>
  </si>
  <si>
    <t>SP151MP84: Número</t>
  </si>
  <si>
    <t>SP151MP84: 1.468</t>
  </si>
  <si>
    <t>SP151MP84: 2500</t>
  </si>
  <si>
    <t>SP152MP85:</t>
  </si>
  <si>
    <t>SP152MP85: Desarrollar en un 100% la estrategia "Nutriendo y educando", con el fin de brindar atención y capacitación a grupos poblacionales prioritarios en el cuatrienio</t>
  </si>
  <si>
    <t>SP152MP85: Nivel de implementación de la Estrategia</t>
  </si>
  <si>
    <t>SP152MP85: Porcentaje</t>
  </si>
  <si>
    <t>SP152MP85: 0</t>
  </si>
  <si>
    <t>SP152MP85: 100</t>
  </si>
  <si>
    <t>SP161MP86:</t>
  </si>
  <si>
    <t>SP161MP86: Modalidades deportivas</t>
  </si>
  <si>
    <t>SP161MP86: Número</t>
  </si>
  <si>
    <t>SP161MP86: 12</t>
  </si>
  <si>
    <t>SP161MP86: 16</t>
  </si>
  <si>
    <t>SP162MP87:</t>
  </si>
  <si>
    <t>SP162MP87: Medallas obtenidas</t>
  </si>
  <si>
    <t>SP162MP87: Número</t>
  </si>
  <si>
    <t>SP162MP87: 1.75</t>
  </si>
  <si>
    <t>SP351MP177: Implementar un programa de participación ciudadana durante el cuatrienio</t>
  </si>
  <si>
    <t>SP361MP179: Efectuar 4 procesos de rendición de cuentas</t>
  </si>
  <si>
    <t>SP361MP180: Incrementar en el cuatrienio de 41.000 a 50.000 (22%) personas, la participación de la comunidad en las jornadas de votación de presupuesto participativo.</t>
  </si>
  <si>
    <t>SP361MP181: Orientar la formulación de cinco políticas públicas en el cuatrienio</t>
  </si>
  <si>
    <t>SP361MP182: Articular la definición de una estrategia para la mitigación del déficit de empleo en Risaralda con los integrantes del comité del observatorio del mercado laboral de Risaralda</t>
  </si>
  <si>
    <t>SP361MP183: Gestionar en el cuatrienio diez proyectos ante organismos de Cooperación Internacional</t>
  </si>
  <si>
    <t>SP361MP184: Diseñar un modelo de gestión pública que articule todos los procesos de planeación del departamento.</t>
  </si>
  <si>
    <t>SP362MP185: Desarrollar el 100% de una estrategia de Asesoría, Asistencia Técnica y Capacitación que propenda por el fortalecimiento institucional de los entes territoriales (departamento y municipios) y sus instituciones del sector central y descentralizado</t>
  </si>
  <si>
    <t>SP363MP186: Adaptar en un 100% la política nacional de ciencia y tecnología en el Departamento de Risaralda, de acuerdo con las necesidades y expectativas de la población</t>
  </si>
  <si>
    <t>SP371MP188: Generar un nuevo canal o medio de comunicación para la participación social regional en el cuatrienio.</t>
  </si>
  <si>
    <t>SP371MP189: Generar 4 espacios de Participación y comunicación entre la institución y la comunidad en el Cuatrienio</t>
  </si>
  <si>
    <t>SP372MP190: Generar 2 acciones por año que articulen tanto la comunicación interna como externa para el posicionamiento institucional durante el Cuatrienio</t>
  </si>
  <si>
    <t>SP212MP97: Poner en funcionamiento los 12 Consejos Municipales de Derechos Humanos y DIH existentes en el Departamento durante el cuatrienio</t>
  </si>
  <si>
    <t>SP212MP97: Consejos Municipales de Derechos Humanos y DIH en funcionamiento</t>
  </si>
  <si>
    <t>SP212MP97: Número</t>
  </si>
  <si>
    <t>SP212MP97: 0</t>
  </si>
  <si>
    <t>SP212MP97: 12</t>
  </si>
  <si>
    <t>SP213MP98:</t>
  </si>
  <si>
    <t>SP213MP98: Implementar en un 100% un programa de capacitación para la promoción de los derechos de los grupos prioritarios presentes en el Departamento durante el cuatrienio</t>
  </si>
  <si>
    <t>SP213MP98: Implementación del programa de promoción de los derechos de grupos prioritarios</t>
  </si>
  <si>
    <t>SP213MP98: Porcentaje</t>
  </si>
  <si>
    <t>SP213MP98: 0</t>
  </si>
  <si>
    <t>SP213MP98: 100</t>
  </si>
  <si>
    <t>SP214MP99:</t>
  </si>
  <si>
    <t>SP214MP99: Implementar en un 100% un programa de prevención del reclutamiento de N.N.A. por parte de grupos armados ilegales y bandas delincuenciales organizadas.</t>
  </si>
  <si>
    <t>SP214MP99: Programa de prevención del reclutamiento de N.N.A. por parte de grupos armados ilegales y bandas delincuenciales</t>
  </si>
  <si>
    <t>SP214MP99: Porcentaje</t>
  </si>
  <si>
    <t>SP214MP99: 0</t>
  </si>
  <si>
    <t>SP214MP99: 100</t>
  </si>
  <si>
    <t>SP215MP100:</t>
  </si>
  <si>
    <t>SP215MP100: Promover la conformación de dos grupos sociales organizados en el Departamento durante el cuatrienio.</t>
  </si>
  <si>
    <t>SP215MP100: Grupos sociales conformados y organizados.</t>
  </si>
  <si>
    <t>SP215MP100: Número</t>
  </si>
  <si>
    <t>SP215MP100: 0</t>
  </si>
  <si>
    <t>SP215MP100: 2</t>
  </si>
  <si>
    <t>SP221MP101:</t>
  </si>
  <si>
    <t>SP221MP101: Hectáreas con proyectos productivos.</t>
  </si>
  <si>
    <t>SP221MP101: Número</t>
  </si>
  <si>
    <t>SP221MP101: 3.867</t>
  </si>
  <si>
    <t>SP221MP102:</t>
  </si>
  <si>
    <t>SP221MP102: Promover la siembra de 4.000 hectáreas nuevas con proyectos productivos en el cuatrienio.</t>
  </si>
  <si>
    <t>SP221MP102: Hectáreas nuevas con proyectos productivos</t>
  </si>
  <si>
    <t>SP221MP102: Número</t>
  </si>
  <si>
    <t>SP221MP102: 0</t>
  </si>
  <si>
    <t>SP221MP102: 4</t>
  </si>
  <si>
    <t>SP222MP103:</t>
  </si>
  <si>
    <t>SP222MP103: Proyectos productivos desarrollados</t>
  </si>
  <si>
    <t>SP222MP103: Número</t>
  </si>
  <si>
    <t>SP222MP103: 10</t>
  </si>
  <si>
    <t>SP222MP103: 22</t>
  </si>
  <si>
    <t>SP222MP104:</t>
  </si>
  <si>
    <t>SP222MP104: Desarrollar tres proyectos productivos con la mujer rural en el cuatrienio.</t>
  </si>
  <si>
    <t>SP91MP61: Establecimientos educativos con proyectos de ciencia, tecnología e innovación desarrollados</t>
  </si>
  <si>
    <t>SP91MP61: Porcentaje</t>
  </si>
  <si>
    <t>SP91MP61: 0</t>
  </si>
  <si>
    <t>SP91MP61: 15</t>
  </si>
  <si>
    <t>P32MR62:</t>
  </si>
  <si>
    <t>P32MR62: Nivel de penetración del uso y apropiación de las tic</t>
  </si>
  <si>
    <t>P32MR62: Porcentaje</t>
  </si>
  <si>
    <t>P32MR62: 0.099</t>
  </si>
  <si>
    <t>P32MR62: 0.15</t>
  </si>
  <si>
    <t>SP91MP62:</t>
  </si>
  <si>
    <t>SP91MP62: Proyectos de investigación desarrollados</t>
  </si>
  <si>
    <t xml:space="preserve">SP91MP62: Número </t>
  </si>
  <si>
    <t>SP91MP62: 0</t>
  </si>
  <si>
    <t>SP91MP62: 4</t>
  </si>
  <si>
    <t>P33MR63:</t>
  </si>
  <si>
    <t>P33MR63: Incrementar al 90% el resultado de la evaluación a los sistemas de gestión implementados en la Administración Departamental en el cuatrienio</t>
  </si>
  <si>
    <t>P33MR63: Nivel Promedio de evaluación a los sistemas de gestión</t>
  </si>
  <si>
    <t>P33MR63: Porcentaje</t>
  </si>
  <si>
    <t>P33MR63: 75</t>
  </si>
  <si>
    <t>P33MR63: 90</t>
  </si>
  <si>
    <t>SP91MP63:</t>
  </si>
  <si>
    <t>SP91MP63: Experiencias significativas de la áreas de gestión desarrolladas</t>
  </si>
  <si>
    <t>SP91MP63: Número</t>
  </si>
  <si>
    <t>SP91MP63: 2</t>
  </si>
  <si>
    <t>SP91MP63: 14</t>
  </si>
  <si>
    <t>P33MR64:</t>
  </si>
  <si>
    <t>P33MR64: Variación marginal del recaudo</t>
  </si>
  <si>
    <t>P33MR64: Porcentaje</t>
  </si>
  <si>
    <t>P33MR64: 92</t>
  </si>
  <si>
    <t>P33MR64: 95</t>
  </si>
  <si>
    <t>SP92MP64:</t>
  </si>
  <si>
    <t>SP92MP64: Política de bilingüismo implementada</t>
  </si>
  <si>
    <t>SP92MP64: Porcentaje</t>
  </si>
  <si>
    <t>SP92MP64: 0</t>
  </si>
  <si>
    <t>SP92MP64: 1</t>
  </si>
  <si>
    <t>P33MR65:</t>
  </si>
  <si>
    <t>P33MR65: Índice de desempeño fiscal</t>
  </si>
  <si>
    <t>P33MR65: Porcentaje</t>
  </si>
  <si>
    <t>P33MR65: 77,75</t>
  </si>
  <si>
    <t>P33MR65: 77.75</t>
  </si>
  <si>
    <t>SP92MP65:</t>
  </si>
  <si>
    <t>SP92MP65: Establecimientos educativos con implementación del  inglés como lengua extranjera</t>
  </si>
  <si>
    <t>SP92MP65: Porcentaje</t>
  </si>
  <si>
    <t>SP92MP65: 0</t>
  </si>
  <si>
    <t>SP92MP65: 0.15</t>
  </si>
  <si>
    <t>P34MR66:</t>
  </si>
  <si>
    <t>P34MR66: Intervenir 12 municipios de categoría 4, 5 y 6 del departamento de Risaralda con base en sus necesidades y problemáticas puntuales de seguridad</t>
  </si>
  <si>
    <t>P34MR66: Municipios intervenidos de acuerdo con sus necesidades y problemáticas frente a la convivencia y la seguridad ciudadana</t>
  </si>
  <si>
    <t>P34MR66: Número</t>
  </si>
  <si>
    <t>P34MR66: 0</t>
  </si>
  <si>
    <t>P34MR66: 12</t>
  </si>
  <si>
    <t>SP93MP66:</t>
  </si>
  <si>
    <t>SP93MP66: Instituciones educativas con procesos de articulación  desarrollados</t>
  </si>
  <si>
    <t>SP93MP66: Porcentaje</t>
  </si>
  <si>
    <t>SP93MP66: 20</t>
  </si>
  <si>
    <t>SP93MP66: 50</t>
  </si>
  <si>
    <t>P35MR67:</t>
  </si>
  <si>
    <t>P35MR67: Municipios fortalecidos técnicamente en el ejercicio de la democracia participativa</t>
  </si>
  <si>
    <t>P35MR67: Número</t>
  </si>
  <si>
    <t>SubProg. 11.1.: Prevención de la Migración desinformada, desordenada y de los delitos conexos</t>
  </si>
  <si>
    <t>SubProg. 11.2.: Risaralda Incluyente para Migrantes y Retornados como sujetos de codesarrollo con Resultados</t>
  </si>
  <si>
    <t>SubProg. 11.3.: Adaptación de la Política Nacional Migratoria al contexto Departamental</t>
  </si>
  <si>
    <t xml:space="preserve">SubProg. 13.1.: La primera infancia en manos que cuidan, protegen y enseñan </t>
  </si>
  <si>
    <t>SubProg. 13.2.: Corresponsabilidad para la Promoción de los derechos de ciudadanía, participación y protección.</t>
  </si>
  <si>
    <t>SubProg. 14.1.: Mujer y Familia Risaraldense participando e incidiendo en el desarrollo</t>
  </si>
  <si>
    <t>SubProg. 14.2.: Risaralda piensa y actúa con resultados para la juventud.</t>
  </si>
  <si>
    <t>SubProg. 14.3.: Cohesión, inclusión social y Equiparación de oportunidades a las personas con discapacidad</t>
  </si>
  <si>
    <t>SubProg. 14.4.: Promoción y Garantía de los Derechos de las Personas Mayores, Envejecimiento y Vejez</t>
  </si>
  <si>
    <t>SubProg. 15.1.: Agricultura para la supervivencia y la Seguridad alimentaria</t>
  </si>
  <si>
    <t>SubProg. 15.2.: Buenas Prácticas Alimentarias</t>
  </si>
  <si>
    <t>SubProg. 16.1.: Sembrando para el Futuro Deportivo</t>
  </si>
  <si>
    <t>SubProg. 16.2.: Cosechando Resultados</t>
  </si>
  <si>
    <t>SubProg. 17.1.: Risaralda vive</t>
  </si>
  <si>
    <t>SubProg. 17.2.: Recreación para la Inclusión Social</t>
  </si>
  <si>
    <t>SubProg. 19.1.: La Formación Artística, un Proyecto de Vida</t>
  </si>
  <si>
    <t>SubProg. 19.2.: Fortalecimiento Institucional Cultural</t>
  </si>
  <si>
    <t>SubProg. 19.3.: Apropiación Social del Patrimonio Cultural del departamento de Risaralda</t>
  </si>
  <si>
    <t>SubProg. 20.1.: Fortalecimiento de procesos de planificación étnica</t>
  </si>
  <si>
    <t>SubProg. 20.2.: Etnias activas e informadas</t>
  </si>
  <si>
    <t>SubProg. 21.1.: Articulación para la atención y reparación integral a víctimas</t>
  </si>
  <si>
    <t>SubProg. 21.2.: Promoción de los derechos humanos y el Derecho Internacional Humanitario</t>
  </si>
  <si>
    <t>SubProg. 21.3.: Risaralda Incluyente para todas y todos</t>
  </si>
  <si>
    <t>SubProg. 21.4.: Niños, niñas y adolescentes lejos de las armas y la violencia.</t>
  </si>
  <si>
    <t>SubProg. 21.5.: Movilización social para los derechos humanos</t>
  </si>
  <si>
    <t>SubProg. 22.1.: Producción agropecuaria diversificada, competitiva y con asociaciones de base.</t>
  </si>
  <si>
    <t>SP111MP72: Nro. de Personas atendidas</t>
  </si>
  <si>
    <t>SP111MP72: 1.615</t>
  </si>
  <si>
    <t>SP111MP72: 6.615</t>
  </si>
  <si>
    <t>SP112MP73:</t>
  </si>
  <si>
    <t>SP112MP73: Solicitudes atendidos</t>
  </si>
  <si>
    <t>SP112MP73: Número</t>
  </si>
  <si>
    <t>SP112MP73: 757</t>
  </si>
  <si>
    <t>SP112MP73: 3257</t>
  </si>
  <si>
    <t>SP112MP74:</t>
  </si>
  <si>
    <t>SP112MP74: Red Conformada y operando</t>
  </si>
  <si>
    <t>SP112MP74: Número</t>
  </si>
  <si>
    <t>SP112MP74: 0</t>
  </si>
  <si>
    <t>SP112MP74: 1</t>
  </si>
  <si>
    <t>SP113MP75:</t>
  </si>
  <si>
    <t>SP113MP75: Porcentaje de Implementación de la política</t>
  </si>
  <si>
    <t>SP113MP75: Porcentaje</t>
  </si>
  <si>
    <t>SP113MP75: 0</t>
  </si>
  <si>
    <t>SP113MP75: 20</t>
  </si>
  <si>
    <t>SP131MP76:</t>
  </si>
  <si>
    <t>SP131MP76: Número de procesos de formación implementados</t>
  </si>
  <si>
    <t>SP131MP76: Número</t>
  </si>
  <si>
    <t>SP131MP76: 1</t>
  </si>
  <si>
    <t>SP131MP76: 4</t>
  </si>
  <si>
    <t>SP132MP77:</t>
  </si>
  <si>
    <t>SP132MP77: Número de actividades desarrolladas</t>
  </si>
  <si>
    <t>SP132MP77: Número</t>
  </si>
  <si>
    <t>SP132MP77: 0</t>
  </si>
  <si>
    <t>SP132MP77: 16</t>
  </si>
  <si>
    <t>SP141MP78:</t>
  </si>
  <si>
    <t>SP141MP78: Política pública de mujer formulada</t>
  </si>
  <si>
    <t>SP141MP78: Número</t>
  </si>
  <si>
    <t>SP141MP78: 0</t>
  </si>
  <si>
    <t>SP141MP78: 1</t>
  </si>
  <si>
    <t>SP141MP79:</t>
  </si>
  <si>
    <t>SP141MP79: Nivel de implementación de la Estrategia Intersectorial</t>
  </si>
  <si>
    <t>SP141MP79: Porcentaje</t>
  </si>
  <si>
    <t>SP141MP79: 0</t>
  </si>
  <si>
    <t>SP141MP79: 100</t>
  </si>
  <si>
    <t>SP141MP80:</t>
  </si>
  <si>
    <t>SP141MP80: Programa implementado</t>
  </si>
  <si>
    <t>SP141MP80: Número</t>
  </si>
  <si>
    <t>SP141MP80: 0</t>
  </si>
  <si>
    <t>SP141MP80: 1</t>
  </si>
  <si>
    <t>SP142MP81:</t>
  </si>
  <si>
    <t>SP142MP81: Implementar en un 100% la Estrategia Intersectorial "ACTÚA JOVEN" durante el cuatrienio</t>
  </si>
  <si>
    <t>SubProg. 25.3.: Promoción de Procesos Productivos, Competitivos y Sostenibles</t>
  </si>
  <si>
    <t>SubProg. 25.4.: Investigación, desarrollo e innovación para la gestión ambiental</t>
  </si>
  <si>
    <t>SubProg. 26.1.: Mejoramiento de la capacidad para la Gestión del Riesgo de los Consejos Municipales y Departamental para la Gestión del Riesgo.</t>
  </si>
  <si>
    <t>SubProg. 26.2.: Mejoramiento de la Capacidad de Respuesta para el Enfrentamiento de Emergencias, Calamidades y Desastres</t>
  </si>
  <si>
    <t>SubProg. 26.3.: Mejoramiento de la capacidad para la Gestión del Riesgo de las Comunidades del Departamento</t>
  </si>
  <si>
    <t>SubProg. 27.1.: Infraestructuras de agua potable y saneamiento básico eficientes</t>
  </si>
  <si>
    <t>SubProg. 27.2.: Hacia la protección y/o conservación de las infraestructuras de agua potable y saneamiento básico</t>
  </si>
  <si>
    <t>SubProg. 27.3.: Recurso hídrico sustentable</t>
  </si>
  <si>
    <t>SubProg. 27.4.: Fortalecimiento Institucional de los Prestadores de Agua Potable y Saneamiento Básico</t>
  </si>
  <si>
    <t>SubProg. 29.1.: Mejoramiento de vivienda saludable</t>
  </si>
  <si>
    <t>SubProg. 29.2.: Mejoramiento de vivienda a través de la estrategia "Pisos dignos"</t>
  </si>
  <si>
    <t>SubProg. 29.3.: Mejoramiento de vivienda a través de la estrategia "Techos dignos”</t>
  </si>
  <si>
    <t>SubProg. 29.4.: Titulación de predios</t>
  </si>
  <si>
    <t>SubProg. 29.5.: Mejoramiento de vivienda para población prioritaria.</t>
  </si>
  <si>
    <t>SubProg. 30.1.: Atención de emergencias viales</t>
  </si>
  <si>
    <t>SubProg. 30.2.: Mejoramiento, construcción, rehabilitación, mantenimiento, estudios y diseños, de vías urbanas, suburbanas y rurales, puentes y caminos de herradura y garruchas y/o similares.</t>
  </si>
  <si>
    <t>SubProg. 31.1.: Apoyar el adecuado funcionamiento de las instituciones educativas y de salud en cuanto a infraestructura física.  Busca mantener y mejorar la infraestructura educativa y de salud en el Departamento.</t>
  </si>
  <si>
    <t>SubProg. 31.2.: Mantener, mejorar y/o construir escenarios para incentivar la práctica deportiva, cultural y recreativa para la población</t>
  </si>
  <si>
    <t>SubProg. 31.3.: Construir, mantener y mejorar equipamientos colectivos, institucionales y comunitarios</t>
  </si>
  <si>
    <t>SubProg. 32.1.: Risaralda Móvil y Conectada.</t>
  </si>
  <si>
    <t>SP162MP87: 1.82</t>
  </si>
  <si>
    <t>SP171MP88:</t>
  </si>
  <si>
    <t>SP171MP88: Municipios con Programas de hábitos y estilos de vida saludable.</t>
  </si>
  <si>
    <t>SP171MP88: Número</t>
  </si>
  <si>
    <t>SP171MP88: 0</t>
  </si>
  <si>
    <t>SP171MP88: 10</t>
  </si>
  <si>
    <t>SP172MP89:</t>
  </si>
  <si>
    <t>SP172MP89: Realizar actividades recreativas y deportivas para los diferentes grupos poblacionales en el Departamento de Risaralda con criterios de inclusión social.</t>
  </si>
  <si>
    <t>SP172MP89: Actividades realizadas</t>
  </si>
  <si>
    <t>SP172MP89: Número</t>
  </si>
  <si>
    <t>SP172MP89: 20</t>
  </si>
  <si>
    <t>SP172MP89: 24</t>
  </si>
  <si>
    <t>P18MP90:</t>
  </si>
  <si>
    <t>P18MP90: Ligas categorizadas</t>
  </si>
  <si>
    <t>P18MP90: Número</t>
  </si>
  <si>
    <t>P18MP90: 0</t>
  </si>
  <si>
    <t>P18MP90: 32</t>
  </si>
  <si>
    <t>SP191MP91:</t>
  </si>
  <si>
    <t>SP191MP91: Desarrollar 5 procesos formativos en las áreas de artes plásticas, música, danza, teatro y bibliotecas con cobertura y calidad en el departamento durante el cuatrienio</t>
  </si>
  <si>
    <t>SP191MP91: Procesos formativos generados</t>
  </si>
  <si>
    <t>SP191MP91: Número</t>
  </si>
  <si>
    <t>SP191MP91: 0</t>
  </si>
  <si>
    <t>SP191MP91: 5</t>
  </si>
  <si>
    <t>SP192MP92:</t>
  </si>
  <si>
    <t>SP192MP92: Implementar en un 40% la Política Pública Nacional para el sector cultural en el Departamento durante el cuatrienio.</t>
  </si>
  <si>
    <t>SP192MP92: Nivel de implementación de una Política Pública</t>
  </si>
  <si>
    <t>SP192MP92: Porcentaje</t>
  </si>
  <si>
    <t>SP192MP92: 0</t>
  </si>
  <si>
    <t>SP192MP92: 40</t>
  </si>
  <si>
    <t>SP193MP93:</t>
  </si>
  <si>
    <t>SP193MP93: Municipios fomentando la apropiación del patrimonio</t>
  </si>
  <si>
    <t>SP193MP93: Número</t>
  </si>
  <si>
    <t>SP193MP93: 14</t>
  </si>
  <si>
    <t>SP201MP94:</t>
  </si>
  <si>
    <t>SP201MP94: Acompañar técnica e institucionalmente en un 70% de la ejecución de "Plan de vida" y "Consultivas" relacionado con las etnias presentes en el Departamento.</t>
  </si>
  <si>
    <t>SP273MP142: Realizar 10 acciones tendientes a disminuir la carga contaminante, aumentar la oferta hídrica y reducir los impactos producidos en las fuentes de agua, en el cuatrienio.</t>
  </si>
  <si>
    <t>SP273MP142: Acciones de disminución de carga contaminante y de aumento de oferta hídrica.</t>
  </si>
  <si>
    <t>SP273MP142: Número</t>
  </si>
  <si>
    <t>SP273MP142: 0</t>
  </si>
  <si>
    <t>SP273MP142: 10</t>
  </si>
  <si>
    <t>SP274MP143:</t>
  </si>
  <si>
    <t>SP274MP143: Actores prestadores fortalecidos</t>
  </si>
  <si>
    <t>SP274MP143: Número</t>
  </si>
  <si>
    <t>SP274MP143: 5</t>
  </si>
  <si>
    <t>SP274MP143: 25</t>
  </si>
  <si>
    <t>P28MP144:</t>
  </si>
  <si>
    <t>SP12MP20: Municipios con análisis de la Situación de Salud en Riesgos Profesionales</t>
  </si>
  <si>
    <t>SP12MP20: Número</t>
  </si>
  <si>
    <t>SP12MP20: 0</t>
  </si>
  <si>
    <t>SP12MP20: 12</t>
  </si>
  <si>
    <t>P1MR21:</t>
  </si>
  <si>
    <t>P1MR21: Estrategia de entornos saludables familiares, barriales y escolares con enfoque en Atención Primaria en Salud APS con énfasis en poblaciones prioritarias y con enfoque diferencial implementada en los 14 municipios</t>
  </si>
  <si>
    <t>P1MR21: Número</t>
  </si>
  <si>
    <t>P1MR21: 3</t>
  </si>
  <si>
    <t>P1MR21: 14</t>
  </si>
  <si>
    <t>SP12MP21:</t>
  </si>
  <si>
    <t>SP12MP21: Programa implementado</t>
  </si>
  <si>
    <t>SP12MP21: Número</t>
  </si>
  <si>
    <t>SP12MP21: 0</t>
  </si>
  <si>
    <t>SP12MP21: 1</t>
  </si>
  <si>
    <t>P1MR22:</t>
  </si>
  <si>
    <t>P1MR22: Porcentaje de cumplimiento en el desarrollo del Plan Territorial de Salud.</t>
  </si>
  <si>
    <t>P1MR22: Porcentaje</t>
  </si>
  <si>
    <t>P1MR22: 0</t>
  </si>
  <si>
    <t>P1MR22: 50</t>
  </si>
  <si>
    <t xml:space="preserve">P2MR22: </t>
  </si>
  <si>
    <t>P2MR22:  Disponer de las 14 bases de datos del Sisben actualizada y de afiliados en línea</t>
  </si>
  <si>
    <t>P2MR22:  Base de datos de Sisben y afiliados en línea</t>
  </si>
  <si>
    <t>P2MR22:  Número</t>
  </si>
  <si>
    <t>P2MR22:  1</t>
  </si>
  <si>
    <t>P2MR22:  14</t>
  </si>
  <si>
    <t>P1MR23:</t>
  </si>
  <si>
    <t>P1MR23: Porcentaje de atención institucional del parto</t>
  </si>
  <si>
    <t>P1MR23: Porcentaje</t>
  </si>
  <si>
    <t>P1MR23: 95</t>
  </si>
  <si>
    <t>P1MR23: ≥95</t>
  </si>
  <si>
    <t xml:space="preserve">P2MR23: </t>
  </si>
  <si>
    <t>P2MR23:  Garantizar el 100% de recursos departamentales de cofinanciación para la universalización y unificación del aseguramiento</t>
  </si>
  <si>
    <t>P2MR23:  Porcentaje de Recursos departamentales financieros para cofinanciación garantizados</t>
  </si>
  <si>
    <t>P2MR23:  Porcentaje</t>
  </si>
  <si>
    <t>P2MR23:  100</t>
  </si>
  <si>
    <t>SP291MP148: Número</t>
  </si>
  <si>
    <t>SP291MP148: 0</t>
  </si>
  <si>
    <t>SP291MP148: 500</t>
  </si>
  <si>
    <t>SP292MP149:</t>
  </si>
  <si>
    <t xml:space="preserve">SP292MP149: Realizar 500 nuevos  mejoramientos de vivienda a través de adecuación de pisos,  durante el cuatrienio </t>
  </si>
  <si>
    <t>SP292MP149: Mejoramiento de pisos realizados</t>
  </si>
  <si>
    <t>SP292MP149: Número</t>
  </si>
  <si>
    <t>SP292MP149: 0</t>
  </si>
  <si>
    <t>SP292MP149: 500</t>
  </si>
  <si>
    <t>SP293MP150:</t>
  </si>
  <si>
    <t>SP293MP150: Realizar 1.950 nuevos  mejoramientos de vivienda a través de adecuación de techos,  durante el cuatrienio</t>
  </si>
  <si>
    <t>SP293MP150: Mejoramiento de techos realizados</t>
  </si>
  <si>
    <t>SP293MP150: Número</t>
  </si>
  <si>
    <t>SP293MP150: 0</t>
  </si>
  <si>
    <t>SP293MP150: 1.95</t>
  </si>
  <si>
    <t>SP294MP151:</t>
  </si>
  <si>
    <t>SP294MP151: Apoyar técnica y financieramente los procesos de titulación de 100 predios fiscales.</t>
  </si>
  <si>
    <t>SP294MP151: Predios titulados</t>
  </si>
  <si>
    <t>SP294MP151: Número</t>
  </si>
  <si>
    <t>SP294MP151: 1</t>
  </si>
  <si>
    <t>SP294MP151: 100</t>
  </si>
  <si>
    <t>SP295MP152:</t>
  </si>
  <si>
    <t>SP295MP152: Realizar 50 nuevos  mejoramientos de vivienda  a hogares identificados como población prioritaria.</t>
  </si>
  <si>
    <t>SP295MP152: Mejoramiento de vivienda realizados</t>
  </si>
  <si>
    <t>SP295MP152: Número</t>
  </si>
  <si>
    <t>SP295MP152: 0</t>
  </si>
  <si>
    <t>SP295MP152: 50</t>
  </si>
  <si>
    <t>SP301MP153:</t>
  </si>
  <si>
    <t>SP301MP153: Construir 50 Obras de drenaje, protección y Estabilización.</t>
  </si>
  <si>
    <t>SP301MP153: Obras de drenaje y protección construidas</t>
  </si>
  <si>
    <t>SP301MP153: Número</t>
  </si>
  <si>
    <t>SP301MP153: 0</t>
  </si>
  <si>
    <t>SP301MP153: 50</t>
  </si>
  <si>
    <t>SP301MP154:</t>
  </si>
  <si>
    <t>SP301MP154: Puntos críticos viales con procesos de mitigación</t>
  </si>
  <si>
    <t>SP301MP154: Número</t>
  </si>
  <si>
    <t>SP301MP154: 0</t>
  </si>
  <si>
    <t>SP301MP154: 400</t>
  </si>
  <si>
    <t>SP302MP155:</t>
  </si>
  <si>
    <t>P5MR27: Secretaría de Salud de Risaralda con política de acreditación</t>
  </si>
  <si>
    <t>P5MR27: Número</t>
  </si>
  <si>
    <t>P5MR27: 0</t>
  </si>
  <si>
    <t>P5MR27: 1</t>
  </si>
  <si>
    <t>SP13MP27:</t>
  </si>
  <si>
    <t>SP13MP27: Programa de salud pública con enfoque de género elaborado  e implementado</t>
  </si>
  <si>
    <t>SP13MP27: Número</t>
  </si>
  <si>
    <t>SP13MP27: 0</t>
  </si>
  <si>
    <t>SP13MP27: 1</t>
  </si>
  <si>
    <t>P6MR28:</t>
  </si>
  <si>
    <t>P6MR28: Cobertura neta en el grado de transición</t>
  </si>
  <si>
    <t>P6MR28: Porcentaje</t>
  </si>
  <si>
    <t>P6MR28: 0.5437</t>
  </si>
  <si>
    <t>P6MR28: 0.5837</t>
  </si>
  <si>
    <t>SP13MP28:</t>
  </si>
  <si>
    <t>SP13MP28: Política de inclusión y respeto por la diversidad sexual elaborada, aprobada e implementada</t>
  </si>
  <si>
    <t>SP13MP28: Número</t>
  </si>
  <si>
    <t>SP13MP28: 0</t>
  </si>
  <si>
    <t>SP13MP28: 1</t>
  </si>
  <si>
    <t>P7MR29:</t>
  </si>
  <si>
    <t>P7MR29: Tasa de cobertura bruta básica primaria</t>
  </si>
  <si>
    <t>P7MR29: Porcentaje</t>
  </si>
  <si>
    <t>P7MR29: 105,18%</t>
  </si>
  <si>
    <t>P7MR29: 100,00%</t>
  </si>
  <si>
    <t>SP13MP29:</t>
  </si>
  <si>
    <t>SP13MP29: Municipios con Estrategia Hogares Saludables</t>
  </si>
  <si>
    <t>SP13MP29: Número</t>
  </si>
  <si>
    <t>SP13MP29: 3</t>
  </si>
  <si>
    <t>SP13MP29: 14</t>
  </si>
  <si>
    <t>P7MR30:</t>
  </si>
  <si>
    <t>P7MR30: Tasa de cobertura bruta básica secundaria</t>
  </si>
  <si>
    <t>P7MR30: Porcentaje</t>
  </si>
  <si>
    <t>P7MR30: 0.8028</t>
  </si>
  <si>
    <t>P7MR30: 85,00%</t>
  </si>
  <si>
    <t>SP13MP30:</t>
  </si>
  <si>
    <t>SP13MP30: Municipios con Estrategia Escuelas Saludables</t>
  </si>
  <si>
    <t>SP13MP30: Número</t>
  </si>
  <si>
    <t>SP13MP30: 14</t>
  </si>
  <si>
    <t>P7MR31:</t>
  </si>
  <si>
    <t>P7MR31: Tasa de cobertura bruta media</t>
  </si>
  <si>
    <t>P7MR31: Porcentaje</t>
  </si>
  <si>
    <t>P7MR31: 0.4993</t>
  </si>
  <si>
    <t>P7MR31: 0.55</t>
  </si>
  <si>
    <t>SP13MP31:</t>
  </si>
  <si>
    <t>SP13MP31: Programa de apoyo psicosocial a población en condición de víctima de desplazamiento</t>
  </si>
  <si>
    <t>SP13MP31: Número</t>
  </si>
  <si>
    <t>SP13MP31: 0</t>
  </si>
  <si>
    <t>SP13MP31: 1</t>
  </si>
  <si>
    <t>P7MR32:</t>
  </si>
  <si>
    <t>SP324MP166:</t>
  </si>
  <si>
    <t>SP324MP166: Nivel de implementación de las fases de gobierno en línea</t>
  </si>
  <si>
    <t>SP324MP166: Porcentaje</t>
  </si>
  <si>
    <t>SP324MP166: 0.64</t>
  </si>
  <si>
    <t>SP324MP166: 1</t>
  </si>
  <si>
    <t>SP324MP167:</t>
  </si>
  <si>
    <t>SP324MP167: Implementar quince trámites y servicios en línea</t>
  </si>
  <si>
    <t>SP324MP167: Trámites y servicios en línea implementados</t>
  </si>
  <si>
    <t>SP324MP167: Número</t>
  </si>
  <si>
    <t>SP324MP167: 1</t>
  </si>
  <si>
    <t>SP324MP167: 16</t>
  </si>
  <si>
    <t>SP331MP168:</t>
  </si>
  <si>
    <t>SP331MP168: Sistema de Gestión diseñado e implementado</t>
  </si>
  <si>
    <t>SP331MP168: Número</t>
  </si>
  <si>
    <t>SP331MP168: 0</t>
  </si>
  <si>
    <t>SP331MP168: 1</t>
  </si>
  <si>
    <t>SP331MP169:</t>
  </si>
  <si>
    <t>SP331MP169: Mejorar los tres sistemas de gestión (Calidad, Meci y Desarrollo Administrativo), durante el cuatrienio.</t>
  </si>
  <si>
    <t>SP331MP169: Sistemas mejorados</t>
  </si>
  <si>
    <t>SP331MP169: Número</t>
  </si>
  <si>
    <t>SP331MP169: 3</t>
  </si>
  <si>
    <t>SP332MP170:</t>
  </si>
  <si>
    <t>SP332MP170: Tasa real Promedio durante el cuatrienio</t>
  </si>
  <si>
    <t>SP332MP170: Porcentaje</t>
  </si>
  <si>
    <t>SP332MP170: 10</t>
  </si>
  <si>
    <t>SP332MP171:</t>
  </si>
  <si>
    <t>SP332MP171: Aumentar la eficiencia en el recaudo de los ingresos Tributarios en $ 6.907 (*en millones) durante el cuatrienio</t>
  </si>
  <si>
    <t>SP332MP171: Eficiencia en el recaudo durante el cuatrienio</t>
  </si>
  <si>
    <t>SP332MP171: Número</t>
  </si>
  <si>
    <t>SP332MP171: 86330</t>
  </si>
  <si>
    <t>SP332MP171: 93237</t>
  </si>
  <si>
    <t>SP341MP172:</t>
  </si>
  <si>
    <t>SP341MP172: Implementar al 100% un programa que instale barreras sociales en contra de la ilegalidad y la violencia</t>
  </si>
  <si>
    <t>SP341MP172: Nivel de implementación de programa</t>
  </si>
  <si>
    <t>SP341MP172: Porcentaje</t>
  </si>
  <si>
    <t>SP341MP172: 0</t>
  </si>
  <si>
    <t>SP341MP172: 100</t>
  </si>
  <si>
    <t>SP342MP173:</t>
  </si>
  <si>
    <t>SP342MP173: Actividades socioculturales para prevenir la delincuencia entre adolescentes y jóvenes realizadas</t>
  </si>
  <si>
    <t>SP342MP173: Número</t>
  </si>
  <si>
    <t>SP342MP173: 2</t>
  </si>
  <si>
    <t>SP343MP174:</t>
  </si>
  <si>
    <t>P10MR37: Nivel de incremento de la satisfacción de los usuarios del servicio educativo.</t>
  </si>
  <si>
    <t>P10MR37: Número</t>
  </si>
  <si>
    <t>P10MR37: Sin definir</t>
  </si>
  <si>
    <t>P10MR37: 5</t>
  </si>
  <si>
    <t>SP32MP37:</t>
  </si>
  <si>
    <t>SP32MP37: ESE con Política de seguridad del paciente implementada</t>
  </si>
  <si>
    <t>SP32MP37: Número</t>
  </si>
  <si>
    <t>SP32MP37: 0</t>
  </si>
  <si>
    <t>SP32MP37: 16</t>
  </si>
  <si>
    <t>P11MR38:</t>
  </si>
  <si>
    <t>P11MR38: Nivel de Implementación del sistema</t>
  </si>
  <si>
    <t>P11MR38: % de implementación</t>
  </si>
  <si>
    <t>P11MR38: O</t>
  </si>
  <si>
    <t>P11MR38: 1</t>
  </si>
  <si>
    <t>SP32MP38:</t>
  </si>
  <si>
    <t>SP32MP38: ESE y DTS con infraestructura mejorada</t>
  </si>
  <si>
    <t>SP32MP38: Número</t>
  </si>
  <si>
    <t>SP32MP38: 4</t>
  </si>
  <si>
    <t>SP32MP38: 8</t>
  </si>
  <si>
    <t>P12MR39:</t>
  </si>
  <si>
    <t>P12MR39: Concurrir para que 7.768 familias de la red Unidos, superen la línea de pobreza extrema a través del cumplimiento de los 21 logros básicos durante el cuatrienio</t>
  </si>
  <si>
    <t>P12MR39: Número de Familias que superan la línea de pobreza extrema</t>
  </si>
  <si>
    <t>P12MR39: Número</t>
  </si>
  <si>
    <t>P12MR39: 0</t>
  </si>
  <si>
    <t>P12MR39: 7.768</t>
  </si>
  <si>
    <t>SP32MP39:</t>
  </si>
  <si>
    <t>SP32MP39: ESE y DTS con dotación mejorada</t>
  </si>
  <si>
    <t>SP32MP39: Número</t>
  </si>
  <si>
    <t>SP32MP39: 8</t>
  </si>
  <si>
    <t>SP32MP39: 9</t>
  </si>
  <si>
    <t>P13MR40:</t>
  </si>
  <si>
    <t>P13MR40: Política pública departamental de infancia y adolescencia adoptada</t>
  </si>
  <si>
    <t>P13MR40: Número</t>
  </si>
  <si>
    <t>P13MR40: 0</t>
  </si>
  <si>
    <t>P13MR40: 1</t>
  </si>
  <si>
    <t>SP32MP40:</t>
  </si>
  <si>
    <t>SP32MP40: ESE y DTS con política de acreditación implementada</t>
  </si>
  <si>
    <t>SP32MP40: Número</t>
  </si>
  <si>
    <t>SP32MP40: 0</t>
  </si>
  <si>
    <t>SP32MP40: 3</t>
  </si>
  <si>
    <t>P13MR41:</t>
  </si>
  <si>
    <t>P13MR41: Atender al 30% de niños y niñas y adolecentes del Departamento de Risaralda a través de procesos de formación, buen comienzo, bases sólidas y voces propias</t>
  </si>
  <si>
    <t>TOTAL CON GESTION</t>
  </si>
  <si>
    <t>% EFICIENCIA (G)</t>
  </si>
  <si>
    <t>% EFICACIA (G)</t>
  </si>
  <si>
    <t xml:space="preserve">% EFECTIVIDAD(G) </t>
  </si>
  <si>
    <t>SP251MP130: Realizar actividades de conservación y/o rehabilitación ecológica en 12 áreas protegidas y/o jardines botánicos del Departamento</t>
  </si>
  <si>
    <t>SP251MP130: Áreas protegidas y/o jardines botánicos con actividades de conservación y/o rehabilitación realizadas</t>
  </si>
  <si>
    <t>SP251MP130: Número</t>
  </si>
  <si>
    <t>SP251MP130: 0</t>
  </si>
  <si>
    <t>SP251MP130: 12</t>
  </si>
  <si>
    <t>SP252MP131:</t>
  </si>
  <si>
    <t>SP252MP131: Área en cuencas abastecedoras intervenidas</t>
  </si>
  <si>
    <t>SP252MP131: Hectáreas</t>
  </si>
  <si>
    <t>SP252MP131: 1283</t>
  </si>
  <si>
    <t>SP252MP131: 1683</t>
  </si>
  <si>
    <t>SP253MP132:</t>
  </si>
  <si>
    <t>SP253MP132: Productores Apoyados en procesos de reconversión de sistemas productivos</t>
  </si>
  <si>
    <t>SP253MP132: Número</t>
  </si>
  <si>
    <t>SP253MP132: 0</t>
  </si>
  <si>
    <t>SP253MP132: 20</t>
  </si>
  <si>
    <t>SP253MP133:</t>
  </si>
  <si>
    <t>SP253MP133: Asociaciones productivas apoyadas en biocomercio y/o mercados verdes</t>
  </si>
  <si>
    <t>SP253MP133: Número</t>
  </si>
  <si>
    <t>SP253MP133: 0</t>
  </si>
  <si>
    <t>SP253MP133: 4</t>
  </si>
  <si>
    <t>SP254MP134:</t>
  </si>
  <si>
    <t>SP254MP134: Proyectos de investigación ambiental cofinanciados</t>
  </si>
  <si>
    <t>SP254MP134: Número</t>
  </si>
  <si>
    <t>SP254MP134: 0</t>
  </si>
  <si>
    <t>SP254MP134: 6</t>
  </si>
  <si>
    <t>SP254MP135:</t>
  </si>
  <si>
    <t>SP254MP135: Consolidación de Nodo de Biodiversidad</t>
  </si>
  <si>
    <t>SP254MP135: Número</t>
  </si>
  <si>
    <t>SP254MP135: 0</t>
  </si>
  <si>
    <t>SP254MP135: 1</t>
  </si>
  <si>
    <t>SP261MP136:</t>
  </si>
  <si>
    <t>SP261MP136: Consejos Municipales y Departamental  fortalecidos técnica y financieramente para la Gestión del Riesgo</t>
  </si>
  <si>
    <t>SP261MP136: Número</t>
  </si>
  <si>
    <t>SP261MP136: 15</t>
  </si>
  <si>
    <t>SP262MP137:</t>
  </si>
  <si>
    <t>P15MR43: Implementar en un 35% el Plan de Seguridad Alimentaria y Nutricional.</t>
  </si>
  <si>
    <t>P16MR44: Posicionar cuatro deportes entre los cinco primeros lugares en certámenes federativos oficiales en el cuatrienio.</t>
  </si>
  <si>
    <t>P17MR45: Beneficiar el 20% de la población risaraldense en los programas de actividad física y recreación.</t>
  </si>
  <si>
    <t>P18MR46: Implementar en un 100% un sistema de información y escalafón de organismos deportivos.</t>
  </si>
  <si>
    <t>P19MR47: Mantener los 4 procesos formativos integrales (Escuela Popular de Artes, bibliotecas, patrimonio, gestión cultural) para el fortalecimiento institucional y la apropiación social del patrimonio cultural del Departamento durante el cuatrienio.</t>
  </si>
  <si>
    <t>P20MR48: Atender al 65% de los grupos étnicos con presencia en el Departamento para la protección y garantía de sus derechos.</t>
  </si>
  <si>
    <t>P21MR49: Acompañar técnicamente al 65% de grupos poblacionales prioritarios en la protección y garantía de sus derechos: Mujeres, Niños, Niñas, Adolescentes y Jóvenes, Víctimas del conflicto armado, personas en situación de discapacidad, población con diversidad sexual y de género y grupos étnicos y beneficiarias de programas de reintegración.</t>
  </si>
  <si>
    <t>P28MP144: Viviendas nuevas construidas</t>
  </si>
  <si>
    <t>P28MP144: Número</t>
  </si>
  <si>
    <t>P28MP144: 398</t>
  </si>
  <si>
    <t>P28MP144: 900</t>
  </si>
  <si>
    <t>P28MP145:</t>
  </si>
  <si>
    <t>P28MP145: Viviendas nuevas construidas en sitio propio.</t>
  </si>
  <si>
    <t>P28MP145: Número</t>
  </si>
  <si>
    <t>P28MP145: 17</t>
  </si>
  <si>
    <t>P28MP145: 250</t>
  </si>
  <si>
    <t>P28MP146:</t>
  </si>
  <si>
    <t>P28MP146: Otorgar al menos 50 subsidios complementarios para compra de vivienda nueva o usada.</t>
  </si>
  <si>
    <t>P28MP146: Subsidios Complementarios</t>
  </si>
  <si>
    <t>P28MP146: Número</t>
  </si>
  <si>
    <t>P28MP146: 6</t>
  </si>
  <si>
    <t>P28MP146: 50</t>
  </si>
  <si>
    <t>P28MP147:</t>
  </si>
  <si>
    <t>P28MP147: Otorgar subsidios para adquisición de vivienda nueva a 100 hogares identificados como población prioritaria.</t>
  </si>
  <si>
    <t>P28MP147: Subsidios para adquisición de vivienda nueva otorgados</t>
  </si>
  <si>
    <t>P28MP147: Número</t>
  </si>
  <si>
    <t>P28MP147: 0</t>
  </si>
  <si>
    <t>P28MP147: 100</t>
  </si>
  <si>
    <t>SP291MP148:</t>
  </si>
  <si>
    <t>SP291MP148: Realizar 500 nuevos  mejoramientos de baños y/o cocinas o demás actividades encaminadas a superar las deficiencias del inmueble.</t>
  </si>
  <si>
    <t>SP291MP148: Mejoramientos de baños y/o cocinas o demás actividades encaminadas a superar las deficiencias del inmueble, realizados</t>
  </si>
  <si>
    <t>P31MR61: Ejecutar 130 obras tendientes a la optimización del equipamiento social, comunitario, recreativo, cultural, deportivo e institucional, durante el cuatrienio.</t>
  </si>
  <si>
    <t>P32MR62: Incrementar al 15% el nivel de penetración del uso y apropiación de las Tic.</t>
  </si>
  <si>
    <t>P33MR63: Incrementar al 90% el resultado de la evaluación a los sistemas de gestión implementados en la Administración Departamental en el cuatrienio.</t>
  </si>
  <si>
    <t>P33MR64: Incrementar el recaudo real de los ingresos corrientes en 3% durante el cuatrienio.</t>
  </si>
  <si>
    <t>P33MR65: Mantener en 77.75 el índice de desempeño fiscal del Departamento en el cuatrienio.</t>
  </si>
  <si>
    <t>P34MR66: Intervenir 12 municipios de categoría 4, 5 y 6 del departamento de Risaralda con base en sus necesidades y problemáticas puntuales de seguridad.</t>
  </si>
  <si>
    <t>P35MR67: Fortalecer técnicamente doce municipios de categoría 4, 5 y 6 del Departamento en el ejercicio de la democracia participativa.</t>
  </si>
  <si>
    <t>P36MR68: Incrementar el índice promedio de desempeño integral de los catorce municipios en un 5% en el cuatrienio, tomando como punto de partida la medición del año 2013</t>
  </si>
  <si>
    <t>P36MR69: Mantener el índice de transparencia del Departamento, por encima del 75% en el cuatrienio</t>
  </si>
  <si>
    <t>P37MR70: Implementar un plan de comunicaciones de la Administración Departamental para el cuatrienio</t>
  </si>
  <si>
    <t>SP113MP75: Implementar en un 20% la Política Integral Migratoria para el Departamento</t>
  </si>
  <si>
    <t>SP131MP76: Implementar tres procesos de formación para agentes orientadores de la primera infancia</t>
  </si>
  <si>
    <t>SP132MP77: Desarrollar cuatro actividades por año de sensibilización, capacitación, orientación y protección que promuevan la garantía de derechos de la infancia</t>
  </si>
  <si>
    <t>SP302MP155: Vías atendidas</t>
  </si>
  <si>
    <t>SP302MP155: Porcentaje</t>
  </si>
  <si>
    <t>SP302MP155: 0</t>
  </si>
  <si>
    <t>SP302MP155: 70</t>
  </si>
  <si>
    <t>SP302MP156:</t>
  </si>
  <si>
    <t>SP302MP156: Nivel de implementación del Plan vial implementado</t>
  </si>
  <si>
    <t>SP302MP156: Porcentaje</t>
  </si>
  <si>
    <t>SP302MP156: 15</t>
  </si>
  <si>
    <t>SP302MP156: 45</t>
  </si>
  <si>
    <t>SP311MP157:</t>
  </si>
  <si>
    <t>SP311MP157: Establecimientos educativos y/o de salud atendidos en sus plantas físicas</t>
  </si>
  <si>
    <t>SP311MP157: Número</t>
  </si>
  <si>
    <t>SP311MP157: 0</t>
  </si>
  <si>
    <t>SP311MP157: 175</t>
  </si>
  <si>
    <t>SP312MP158:</t>
  </si>
  <si>
    <t>SP312MP158: Escenarios deportivos y recreativos atendidos</t>
  </si>
  <si>
    <t>SP312MP158: Número</t>
  </si>
  <si>
    <t>SP312MP158: 0</t>
  </si>
  <si>
    <t>SP312MP158: 60</t>
  </si>
  <si>
    <t>SP312MP159:</t>
  </si>
  <si>
    <t>SP312MP159: Instalaciones culturales o comunitarias atendidas</t>
  </si>
  <si>
    <t>SP312MP159: Número</t>
  </si>
  <si>
    <t>SP312MP159: 0</t>
  </si>
  <si>
    <t>SP312MP159: 30</t>
  </si>
  <si>
    <t>SP313MP160:</t>
  </si>
  <si>
    <t>SP313MP160: Edificios institucionales atendidos</t>
  </si>
  <si>
    <t>SP313MP160: Número</t>
  </si>
  <si>
    <t>SP313MP160: 0</t>
  </si>
  <si>
    <t>SP313MP160: 20</t>
  </si>
  <si>
    <t>SP313MP161:</t>
  </si>
  <si>
    <t>SP313MP161: Instalaciones atendidas</t>
  </si>
  <si>
    <t>SP313MP161: Número</t>
  </si>
  <si>
    <t>SP313MP161: 0</t>
  </si>
  <si>
    <t>SP313MP161: 20</t>
  </si>
  <si>
    <t>SP321MP162:</t>
  </si>
  <si>
    <t>SP321MP162: Incrementar al 60% las aplicaciones móviles y de internet que requiere la ciudadanía</t>
  </si>
  <si>
    <t>SP321MP162: Aplicaciones móviles y de Internet implementados</t>
  </si>
  <si>
    <t>SP321MP162: Porcentaje</t>
  </si>
  <si>
    <t>SP321MP162: 20</t>
  </si>
  <si>
    <t>SP321MP162: 60</t>
  </si>
  <si>
    <t>SP322MP163:</t>
  </si>
  <si>
    <t>SP322MP163: Número de personas en edad productiva con cultura digital</t>
  </si>
  <si>
    <t>SP322MP163: Número</t>
  </si>
  <si>
    <t>SP322MP163: 30</t>
  </si>
  <si>
    <t>SP322MP163: 120</t>
  </si>
  <si>
    <t>SP322MP164:</t>
  </si>
  <si>
    <t>SP322MP164: Puntos Vive Digital implementados</t>
  </si>
  <si>
    <t>SP322MP164: Número</t>
  </si>
  <si>
    <t>SP322MP164: 4</t>
  </si>
  <si>
    <t>SP322MP164: 12</t>
  </si>
  <si>
    <t>SP323MP165:</t>
  </si>
  <si>
    <t>SP323MP165: Desarrollar una política pública de TIC para el departamento de Risaralda</t>
  </si>
  <si>
    <t>SP323MP165: Política pública de TIC desarrollada</t>
  </si>
  <si>
    <t>SP323MP165: Número</t>
  </si>
  <si>
    <t>SP323MP165: 0</t>
  </si>
  <si>
    <t>SP323MP165: 1</t>
  </si>
  <si>
    <t>SP31MP36: Mantener la contratación del 100% de los recursos de oferta a cargo del departamento para la atención de la población pobre no asegurada.</t>
  </si>
  <si>
    <t>SP32MP37: Implementar la Política de seguridad del paciente en 16 ESE del Departamento</t>
  </si>
  <si>
    <t>SP32MP38: Mejorar la infraestructura física a 7 ESE y a la Dirección Territorial de Salud (DTS)</t>
  </si>
  <si>
    <t>12 1.3 2013660000001</t>
  </si>
  <si>
    <t>Vigencia:01-2014</t>
  </si>
  <si>
    <t>Fuente de los datos DANE y estadisticas propias.</t>
  </si>
  <si>
    <r>
      <t>SP52MP47:</t>
    </r>
    <r>
      <rPr>
        <b/>
        <i/>
        <sz val="9"/>
        <color indexed="9"/>
        <rFont val="Zurich Cn BT"/>
        <family val="2"/>
      </rPr>
      <t xml:space="preserve"> </t>
    </r>
    <r>
      <rPr>
        <sz val="9"/>
        <color indexed="9"/>
        <rFont val="Zurich Cn BT"/>
        <family val="2"/>
      </rPr>
      <t>Fortalecer técnica y financieramente el sistema de información en salud pública de la Secretaría de Salud de Risaralda</t>
    </r>
  </si>
  <si>
    <r>
      <t>SP81MP57:</t>
    </r>
    <r>
      <rPr>
        <b/>
        <sz val="9"/>
        <color indexed="9"/>
        <rFont val="Zurich Cn BT"/>
        <family val="2"/>
      </rPr>
      <t xml:space="preserve"> </t>
    </r>
    <r>
      <rPr>
        <sz val="9"/>
        <color indexed="9"/>
        <rFont val="Zurich Cn BT"/>
        <family val="2"/>
      </rPr>
      <t>Mantener en un 100% la formación del personal administrativo de los establecimientos educativos y la planta central de la Secretaría de Educación del departamento, durante el cuatrienio, de acuerdo al plan de capacitación.</t>
    </r>
  </si>
  <si>
    <r>
      <t>SP201MP94:</t>
    </r>
    <r>
      <rPr>
        <b/>
        <i/>
        <sz val="9"/>
        <color indexed="9"/>
        <rFont val="Zurich Cn BT"/>
        <family val="2"/>
      </rPr>
      <t xml:space="preserve"> </t>
    </r>
    <r>
      <rPr>
        <sz val="9"/>
        <color indexed="9"/>
        <rFont val="Zurich Cn BT"/>
        <family val="2"/>
      </rPr>
      <t>Acompañar técnica e institucionalmente en un 70% de la ejecución de “Plan de vida” y “Consultivas” relacionado con las etnias presentes en el Departamento.</t>
    </r>
  </si>
  <si>
    <r>
      <t>SP211MP96:</t>
    </r>
    <r>
      <rPr>
        <b/>
        <i/>
        <sz val="9"/>
        <color indexed="9"/>
        <rFont val="Zurich Cn BT"/>
        <family val="2"/>
      </rPr>
      <t xml:space="preserve"> </t>
    </r>
    <r>
      <rPr>
        <sz val="9"/>
        <color indexed="9"/>
        <rFont val="Zurich Cn BT"/>
        <family val="2"/>
      </rPr>
      <t>Establecer un esquema de atención en los 12 municipios del Departamento categorías 4,5 y 6</t>
    </r>
  </si>
  <si>
    <r>
      <t>SP212MP97:</t>
    </r>
    <r>
      <rPr>
        <b/>
        <sz val="9"/>
        <color indexed="9"/>
        <rFont val="Zurich Cn BT"/>
        <family val="2"/>
      </rPr>
      <t xml:space="preserve"> </t>
    </r>
    <r>
      <rPr>
        <sz val="9"/>
        <color indexed="9"/>
        <rFont val="Zurich Cn BT"/>
        <family val="2"/>
      </rPr>
      <t>Poner en funcionamiento los 12 Consejos Municipales de Derechos Humanos y DIH existentes en el Departamento durante el cuatrienio</t>
    </r>
  </si>
  <si>
    <r>
      <t>SP213MP98:</t>
    </r>
    <r>
      <rPr>
        <b/>
        <i/>
        <sz val="9"/>
        <color indexed="9"/>
        <rFont val="Zurich Cn BT"/>
        <family val="2"/>
      </rPr>
      <t xml:space="preserve"> </t>
    </r>
    <r>
      <rPr>
        <sz val="9"/>
        <color indexed="9"/>
        <rFont val="Zurich Cn BT"/>
        <family val="2"/>
      </rPr>
      <t>Implementar en un 100% un programa de capacitación para la promoción de los derechos de los grupos prioritarios presentes en el Departamento durante el cuatrienio</t>
    </r>
  </si>
  <si>
    <r>
      <t>SP214MP99:</t>
    </r>
    <r>
      <rPr>
        <b/>
        <i/>
        <sz val="9"/>
        <color indexed="9"/>
        <rFont val="Zurich Cn BT"/>
        <family val="2"/>
      </rPr>
      <t xml:space="preserve"> </t>
    </r>
    <r>
      <rPr>
        <sz val="9"/>
        <color indexed="9"/>
        <rFont val="Zurich Cn BT"/>
        <family val="2"/>
      </rPr>
      <t>Implementar en un 100% un programa de prevención del reclutamiento de N.N.A. por parte de grupos armados ilegales y bandas delincuenciales organizadas.</t>
    </r>
  </si>
  <si>
    <r>
      <t>SP225MP108:</t>
    </r>
    <r>
      <rPr>
        <b/>
        <i/>
        <sz val="9"/>
        <color indexed="9"/>
        <rFont val="Zurich Cn BT"/>
        <family val="2"/>
      </rPr>
      <t xml:space="preserve"> </t>
    </r>
    <r>
      <rPr>
        <sz val="9"/>
        <color indexed="9"/>
        <rFont val="Zurich Cn BT"/>
        <family val="2"/>
      </rPr>
      <t>Atender a sete cientos usuarios, con los programas de manejo zoo y fitosanitario, durante el cuatrienio</t>
    </r>
  </si>
  <si>
    <r>
      <t>SP225MP109:</t>
    </r>
    <r>
      <rPr>
        <b/>
        <i/>
        <sz val="9"/>
        <color indexed="9"/>
        <rFont val="Zurich Cn BT"/>
        <family val="2"/>
      </rPr>
      <t xml:space="preserve"> </t>
    </r>
    <r>
      <rPr>
        <sz val="9"/>
        <color indexed="9"/>
        <rFont val="Zurich Cn BT"/>
        <family val="2"/>
      </rPr>
      <t>Participar en la certificación y recertificación de 480 predios con hatos libres de brucella y tuberculosis en el cuatrienio</t>
    </r>
  </si>
  <si>
    <r>
      <t>SP226MP110:</t>
    </r>
    <r>
      <rPr>
        <b/>
        <i/>
        <sz val="9"/>
        <color indexed="9"/>
        <rFont val="Zurich Cn BT"/>
        <family val="2"/>
      </rPr>
      <t xml:space="preserve"> </t>
    </r>
    <r>
      <rPr>
        <sz val="9"/>
        <color indexed="9"/>
        <rFont val="Zurich Cn BT"/>
        <family val="2"/>
      </rPr>
      <t>Implementar 5 proyectos de impacto ambiental en la zona rural del Departamento durante el cuatrienio.</t>
    </r>
  </si>
  <si>
    <r>
      <t>SP227MP111:</t>
    </r>
    <r>
      <rPr>
        <b/>
        <i/>
        <sz val="9"/>
        <color indexed="9"/>
        <rFont val="Zurich Cn BT"/>
        <family val="2"/>
      </rPr>
      <t xml:space="preserve"> </t>
    </r>
    <r>
      <rPr>
        <sz val="9"/>
        <color indexed="9"/>
        <rFont val="Zurich Cn BT"/>
        <family val="2"/>
      </rPr>
      <t>Fortalecer técnicamente tres sistemas de información del sector agropecuario, en el cuatrienio.</t>
    </r>
  </si>
  <si>
    <r>
      <t>SP234MP122:</t>
    </r>
    <r>
      <rPr>
        <b/>
        <i/>
        <sz val="9"/>
        <color indexed="9"/>
        <rFont val="Zurich Cn BT"/>
        <family val="2"/>
      </rPr>
      <t xml:space="preserve"> </t>
    </r>
    <r>
      <rPr>
        <sz val="9"/>
        <color indexed="9"/>
        <rFont val="Zurich Cn BT"/>
        <family val="2"/>
      </rPr>
      <t>Formular el 100% de la Política de Minería Socialmente Responsable para el Departamento, en el cuatrienio.</t>
    </r>
  </si>
  <si>
    <r>
      <t>SP251MP129:</t>
    </r>
    <r>
      <rPr>
        <b/>
        <i/>
        <sz val="9"/>
        <color indexed="9"/>
        <rFont val="Zurich Cn BT"/>
        <family val="2"/>
      </rPr>
      <t xml:space="preserve"> </t>
    </r>
    <r>
      <rPr>
        <sz val="9"/>
        <color indexed="9"/>
        <rFont val="Zurich Cn BT"/>
        <family val="2"/>
      </rPr>
      <t>Apoyar técnica y financieramente 3 procesos de consolidación de corredores biológicos en Risaralda durante el cuatrienio</t>
    </r>
  </si>
  <si>
    <r>
      <t>SP251MP130:</t>
    </r>
    <r>
      <rPr>
        <b/>
        <i/>
        <sz val="9"/>
        <color indexed="9"/>
        <rFont val="Zurich Cn BT"/>
        <family val="2"/>
      </rPr>
      <t xml:space="preserve"> </t>
    </r>
    <r>
      <rPr>
        <sz val="9"/>
        <color indexed="9"/>
        <rFont val="Zurich Cn BT"/>
        <family val="2"/>
      </rPr>
      <t>Realizar actividades de conservación y/o rehabilitación ecológica en 12 áreas protegidas y/o jardines botánicos del Departamento</t>
    </r>
  </si>
  <si>
    <r>
      <t>SP262MP137:</t>
    </r>
    <r>
      <rPr>
        <b/>
        <i/>
        <sz val="9"/>
        <color indexed="9"/>
        <rFont val="Zurich Cn BT"/>
        <family val="2"/>
      </rPr>
      <t xml:space="preserve"> </t>
    </r>
    <r>
      <rPr>
        <sz val="9"/>
        <color indexed="9"/>
        <rFont val="Zurich Cn BT"/>
        <family val="2"/>
      </rPr>
      <t>Realizar 16 acciones de fortalecimiento a las Instituciones Operativas y Brigadas Departamentales durante el cuatrienio.</t>
    </r>
  </si>
  <si>
    <r>
      <t>SP272MP141:</t>
    </r>
    <r>
      <rPr>
        <b/>
        <i/>
        <sz val="9"/>
        <color indexed="9"/>
        <rFont val="Zurich Cn BT"/>
        <family val="2"/>
      </rPr>
      <t xml:space="preserve"> </t>
    </r>
    <r>
      <rPr>
        <sz val="9"/>
        <color indexed="9"/>
        <rFont val="Zurich Cn BT"/>
        <family val="2"/>
      </rPr>
      <t>Incrementar en 20 los sistemas asociados a las infraestructuras intervenidas, en el cuatrienio</t>
    </r>
  </si>
  <si>
    <r>
      <t>SP273MP142:</t>
    </r>
    <r>
      <rPr>
        <b/>
        <i/>
        <sz val="9"/>
        <color indexed="9"/>
        <rFont val="Zurich Cn BT"/>
        <family val="2"/>
      </rPr>
      <t xml:space="preserve"> </t>
    </r>
    <r>
      <rPr>
        <sz val="9"/>
        <color indexed="9"/>
        <rFont val="Zurich Cn BT"/>
        <family val="2"/>
      </rPr>
      <t>Realizar 10 acciones tendientes a disminuir la carga contaminante, aumentar la oferta hídrica y reducir los impactos producidos en las fuentes de agua, en el cuatrienio</t>
    </r>
  </si>
  <si>
    <r>
      <t>SP292MP149:</t>
    </r>
    <r>
      <rPr>
        <b/>
        <sz val="9"/>
        <color indexed="9"/>
        <rFont val="Zurich Cn BT"/>
        <family val="2"/>
      </rPr>
      <t xml:space="preserve"> </t>
    </r>
    <r>
      <rPr>
        <sz val="9"/>
        <color indexed="9"/>
        <rFont val="Zurich Cn BT"/>
        <family val="2"/>
      </rPr>
      <t>Realizar 500 nuevos  mejoramientos de vivienda a través de adecuación de pisos,  durante el cuatrienio</t>
    </r>
  </si>
  <si>
    <r>
      <t>SP293MP150:</t>
    </r>
    <r>
      <rPr>
        <b/>
        <sz val="9"/>
        <color indexed="9"/>
        <rFont val="Zurich Cn BT"/>
        <family val="2"/>
      </rPr>
      <t xml:space="preserve"> </t>
    </r>
    <r>
      <rPr>
        <sz val="9"/>
        <color indexed="9"/>
        <rFont val="Zurich Cn BT"/>
        <family val="2"/>
      </rPr>
      <t>Realizar 1.950 nuevos  mejoramientos de vivienda a través de adecuación de techos,  durante el cuatrienio</t>
    </r>
  </si>
  <si>
    <r>
      <t>SP294MP151:</t>
    </r>
    <r>
      <rPr>
        <b/>
        <sz val="9"/>
        <color indexed="9"/>
        <rFont val="Zurich Cn BT"/>
        <family val="2"/>
      </rPr>
      <t xml:space="preserve"> </t>
    </r>
    <r>
      <rPr>
        <sz val="9"/>
        <color indexed="9"/>
        <rFont val="Zurich Cn BT"/>
        <family val="2"/>
      </rPr>
      <t>Apoyar técnica y financieramente los procesos de titulación de 100 predios fiscales</t>
    </r>
  </si>
  <si>
    <r>
      <t>SP295MP152:</t>
    </r>
    <r>
      <rPr>
        <b/>
        <sz val="9"/>
        <color indexed="9"/>
        <rFont val="Zurich Cn BT"/>
        <family val="2"/>
      </rPr>
      <t xml:space="preserve"> </t>
    </r>
    <r>
      <rPr>
        <sz val="9"/>
        <color indexed="9"/>
        <rFont val="Zurich Cn BT"/>
        <family val="2"/>
      </rPr>
      <t>Realizar 50 nuevos  mejoramientos de vivienda  a hogares identificados como población prioritaria</t>
    </r>
  </si>
  <si>
    <r>
      <t>SP321MP162:</t>
    </r>
    <r>
      <rPr>
        <b/>
        <i/>
        <sz val="9"/>
        <color indexed="9"/>
        <rFont val="Zurich Cn BT"/>
        <family val="2"/>
      </rPr>
      <t xml:space="preserve"> </t>
    </r>
    <r>
      <rPr>
        <sz val="9"/>
        <color indexed="9"/>
        <rFont val="Zurich Cn BT"/>
        <family val="2"/>
      </rPr>
      <t>Incrementar al 60% las aplicaciones móviles y de internet que requiere la ciudadanía</t>
    </r>
  </si>
  <si>
    <r>
      <t>SP323MP165:</t>
    </r>
    <r>
      <rPr>
        <b/>
        <i/>
        <sz val="9"/>
        <color indexed="9"/>
        <rFont val="Zurich Cn BT"/>
        <family val="2"/>
      </rPr>
      <t xml:space="preserve"> </t>
    </r>
    <r>
      <rPr>
        <sz val="9"/>
        <color indexed="9"/>
        <rFont val="Zurich Cn BT"/>
        <family val="2"/>
      </rPr>
      <t>Desarrollar una política pública de TIC para el departamento de Risaralda</t>
    </r>
  </si>
  <si>
    <r>
      <t>SP324MP167:</t>
    </r>
    <r>
      <rPr>
        <b/>
        <i/>
        <sz val="9"/>
        <color indexed="9"/>
        <rFont val="Zurich Cn BT"/>
        <family val="2"/>
      </rPr>
      <t xml:space="preserve"> </t>
    </r>
    <r>
      <rPr>
        <sz val="9"/>
        <color indexed="9"/>
        <rFont val="Zurich Cn BT"/>
        <family val="2"/>
      </rPr>
      <t>Implementar quince trámites y servicios en línea</t>
    </r>
  </si>
  <si>
    <r>
      <t>SP341MP172:</t>
    </r>
    <r>
      <rPr>
        <b/>
        <i/>
        <sz val="9"/>
        <color indexed="9"/>
        <rFont val="Zurich Cn BT"/>
        <family val="2"/>
      </rPr>
      <t xml:space="preserve"> </t>
    </r>
    <r>
      <rPr>
        <sz val="9"/>
        <color indexed="9"/>
        <rFont val="Zurich Cn BT"/>
        <family val="2"/>
      </rPr>
      <t>Implementar al 100% un programa que instale barreras sociales en contra de la ilegalidad y la violencia</t>
    </r>
  </si>
  <si>
    <r>
      <t>SP343MP174:</t>
    </r>
    <r>
      <rPr>
        <b/>
        <i/>
        <sz val="9"/>
        <color indexed="9"/>
        <rFont val="Zurich Cn BT"/>
        <family val="2"/>
      </rPr>
      <t xml:space="preserve"> </t>
    </r>
    <r>
      <rPr>
        <sz val="9"/>
        <color indexed="9"/>
        <rFont val="Zurich Cn BT"/>
        <family val="2"/>
      </rPr>
      <t>Apoyar financieramente a seis organismos de seguridad, justicia y orden público con tecnología, movilización, equipos y logística para fortalecer la seguridad del Departamento de Risaralda</t>
    </r>
  </si>
  <si>
    <r>
      <t>SP344MP175:</t>
    </r>
    <r>
      <rPr>
        <b/>
        <sz val="9"/>
        <color indexed="9"/>
        <rFont val="Zurich Cn BT"/>
        <family val="2"/>
      </rPr>
      <t xml:space="preserve"> </t>
    </r>
    <r>
      <rPr>
        <sz val="9"/>
        <color indexed="9"/>
        <rFont val="Zurich Cn BT"/>
        <family val="2"/>
      </rPr>
      <t>Adoptar en un 100% la Política Nacional de Seguridad y Convivencia ciudadana, en Risaralda, durante el cuatrienio</t>
    </r>
  </si>
  <si>
    <r>
      <t>SP352MP178:</t>
    </r>
    <r>
      <rPr>
        <b/>
        <i/>
        <sz val="9"/>
        <color indexed="9"/>
        <rFont val="Zurich Cn BT"/>
        <family val="2"/>
      </rPr>
      <t xml:space="preserve"> </t>
    </r>
    <r>
      <rPr>
        <sz val="9"/>
        <color indexed="9"/>
        <rFont val="Zurich Cn BT"/>
        <family val="2"/>
      </rPr>
      <t>Implementar en un 100% un programa de capacitación para los miembros de las organizaciones comunales durante el cuatrienio</t>
    </r>
  </si>
  <si>
    <r>
      <t>SP364MP187:</t>
    </r>
    <r>
      <rPr>
        <b/>
        <i/>
        <sz val="9"/>
        <color indexed="9"/>
        <rFont val="Zurich Cn BT"/>
        <family val="2"/>
      </rPr>
      <t xml:space="preserve"> </t>
    </r>
    <r>
      <rPr>
        <sz val="9"/>
        <color indexed="9"/>
        <rFont val="Zurich Cn BT"/>
        <family val="2"/>
      </rPr>
      <t>Articular  3 subsistemas de información para la planeación en el departamento durante el cuatrienio</t>
    </r>
  </si>
  <si>
    <t>SP11MP2E:</t>
  </si>
  <si>
    <t>SP11MP2E: Disminuir a 100 por 100.000, la mortalidad por EDA en menores de 5 años.</t>
  </si>
  <si>
    <t>SP11MP2A:</t>
  </si>
  <si>
    <t>SP11MP2A:Disminuir a 10 por 100.000, la mortalidad por EDA en menores de 5 años.</t>
  </si>
  <si>
    <t>SP11MP3E:</t>
  </si>
  <si>
    <t>SP11MP3E: Disminuir a 100 por 100.000, la mortalidad por IRA en menores de 5 años.</t>
  </si>
  <si>
    <t>SP11MP3A:</t>
  </si>
  <si>
    <t>SP11MP3A: Disminuir a 10 por 100.000, la mortalidad por IRA en menores de 5 años.</t>
  </si>
  <si>
    <t>SP12MP13E:</t>
  </si>
  <si>
    <t>SP12MP13E: Apoyar técnicamente a los municipios categorías 4, 5 y 6 en la Implementación de la estrategia de entornos saludables con énfasis en el control de vectores, zoonosis, factores de riesgo del consumo, medicamentos, plaguicidas y saneamiento básico</t>
  </si>
  <si>
    <t>SP12MP13A:</t>
  </si>
  <si>
    <t>SP12MP13A:Apoyar técnicamente a los municipios categorías 4ª, 5ª y 6ª en la implementación de la estrategia entornos saludables con énfasis en el control de vectores, zoonosis, factores de riesgo del consumo, medicamentos, plaguicidas y saneamiento básico; promoviendo acciones intrasectoriales e interinstitucionales de promoción y prevención</t>
  </si>
  <si>
    <t>SP12MP15E:</t>
  </si>
  <si>
    <t>SP12MP15E: Aumentar la cobertura de vacunación antirrábica en perros de 64% a 70%</t>
  </si>
  <si>
    <t>SP12MP15A:</t>
  </si>
  <si>
    <t>SP12MP15A: Aumentar la cobertura de vacunación antirrábica canina y felina al 80%</t>
  </si>
  <si>
    <t>SP12MP21ED:</t>
  </si>
  <si>
    <t>SP12MP21ED: Implementar  un programa de control epidemiológico en la transmisión de enfermedades zoonóticas, buscando control en la reproducción de pequeñas especies callejeras (perros y gatos).</t>
  </si>
  <si>
    <t>SP13MP25E:</t>
  </si>
  <si>
    <t>SP13MP25E: Elaborar, aprobar e implementar la política de salud mental en el Departamento</t>
  </si>
  <si>
    <t>SP13MP25A:</t>
  </si>
  <si>
    <t>SP13MP25A:Fortalecer en los catorce municipios el programa de Salud Mental, mediante la implementación de línea amiga para la atención en situación de crisis ludotecas y redes para la promoción de la salud mental y la convivencia</t>
  </si>
  <si>
    <t>SP13MP28E:</t>
  </si>
  <si>
    <t>SP13MP28E: Elaborar, aprobar e implementar la política de inclusión y respeto por la diversidad sexual en el Departamento</t>
  </si>
  <si>
    <t>SP13MP28A:</t>
  </si>
  <si>
    <t>SP13MP28A: Formular los lineamientos técnicos para la política pública de inclusión y respeto por la diversidad sexual en salud.</t>
  </si>
  <si>
    <t>SP13MP31E:</t>
  </si>
  <si>
    <t>SP13MP31E: Implementar en el Departamento un programa de apoyo psicosocial a población en condición de víctima de desplazamiento</t>
  </si>
  <si>
    <t>SP13MP31A:</t>
  </si>
  <si>
    <t>SP13MP31A: Fortalecer técnica y financieramente en los catorce municipios a través de la red pública de prestación de servicios, la ruta de atención psicosocial para las víctimas del conflicto armado</t>
  </si>
  <si>
    <t>SP13MP31B:</t>
  </si>
  <si>
    <t>SP13MP31B: Elaborar, aprobar y difundir la Política de Discapacidad en el Departamento</t>
  </si>
  <si>
    <t>P2MP22:</t>
  </si>
  <si>
    <t>P2MP22: Disponer de las 14 bases de datos del Sisben actualizada y de afiliados en línea</t>
  </si>
  <si>
    <t>P2MP23:</t>
  </si>
  <si>
    <t>P2MP23: Garantizar el 100% de recursos departamentales de cofinanciación para la universalización y unificación del aseguramiento</t>
  </si>
  <si>
    <t>P2MP24ED:</t>
  </si>
  <si>
    <t>P2MP24ED: Implementar la estrategia de subsidio a la cotización en el nivel 3 de Sisben, conforme a reglamentación Nacional</t>
  </si>
  <si>
    <t>SP31MP33ED:</t>
  </si>
  <si>
    <t>SP31MP33ED: Implementar el servicio de telemedicina en 8 ESE Hospitales</t>
  </si>
  <si>
    <t xml:space="preserve">SP32MP40E: </t>
  </si>
  <si>
    <t>SP32MP40E: Implementar la política de acreditación en 2 ESE Hospitales y en la Dirección Territorial de Salud</t>
  </si>
  <si>
    <t xml:space="preserve">SP32MP40A: </t>
  </si>
  <si>
    <t>SP32MP40A: Apoyar técnicamente la Implementación del sistema de gestión de calidad en 2 ESE Hospitales</t>
  </si>
  <si>
    <t>SP42MP43ED:</t>
  </si>
  <si>
    <t>SP42MP43ED: Implementar el Sistema médico de emergencias conforme a la reglamentación nacional</t>
  </si>
  <si>
    <t xml:space="preserve">SP62MP50E: </t>
  </si>
  <si>
    <t>SP62MP50E: Diseñar y desarrollar un programa de ampliación gradual a la cobertura educativa en el nivel preescolar, en los grados de jardín y prejardín.</t>
  </si>
  <si>
    <t xml:space="preserve">SP62MP50A: </t>
  </si>
  <si>
    <t>SP62MP50A: Diseñar y Desarrollar un programa de ampliación gradual a la cobertura educativa en el nivel de preescolar grado transición</t>
  </si>
  <si>
    <t xml:space="preserve">SP81MP55E: </t>
  </si>
  <si>
    <t>SP81MP55E: Mantener la formación del 100% de los docentes y directivos docentes del Departamento, durante el cuatrienio para mejorar sus capacidades profesionales y humanas, de acuerdo con el plan de capacitación.</t>
  </si>
  <si>
    <t>SP81MP55A:</t>
  </si>
  <si>
    <t>SP81MP55A:Formar al 70% de docentes y directivos docentes de los doce municipios no certificados del departamento durante el cuatrienio de acuerdo al plan de capacitación.</t>
  </si>
  <si>
    <t>SP81MP57T:</t>
  </si>
  <si>
    <t>SP81MP57T: Mantener en un 100% la formación del personal administrativo de los establecimientos educativos y la planta central de la Secretaría de Educación del departamento, durante el cuatrienio, de acuerdo al plan de capacitación.</t>
  </si>
  <si>
    <t>SP82MP58E:</t>
  </si>
  <si>
    <t>SP82MP58E: Implementar en 64 establecimientos educativos de los 12 municipios no certificados, estrategias pedagógicas en temas transversales, durante el cuatrienio</t>
  </si>
  <si>
    <t>SP82MP58A:</t>
  </si>
  <si>
    <t>SP82MP58A:Prestar asistencia técnica a 64 establecimientos educativos de los doce municipios no certificados en estrategias pedagógicas para la implementación de ejes transversales.</t>
  </si>
  <si>
    <t>SP91MP63E:</t>
  </si>
  <si>
    <t>SP91MP63E: Desarrollar 14 experiencias significativas de las áreas de gestión de los establecimientos educativos de los 12 municipios no certificados, durante el cuatrienio</t>
  </si>
  <si>
    <t>SP91MP63A:</t>
  </si>
  <si>
    <t>SP91MP63A:Apoyar técnica y financieramente 14 experiencias significativas de las áreas de gestión de los establecimientos educativos de los 12 municipios no certificados, durante el cuatrienio</t>
  </si>
  <si>
    <t>SP92MP64E:</t>
  </si>
  <si>
    <t>SP92MP64E: Implementar en un 20% una política de bilingüismo en el Departamento de Risaralda, durante el cuatrienio</t>
  </si>
  <si>
    <t>SP92MP64A:</t>
  </si>
  <si>
    <t>SP92MP64A: Implementar en un 10% la política de bilingüismo en el Departamento de Risaralda.</t>
  </si>
  <si>
    <t>SP92MP65E:</t>
  </si>
  <si>
    <t>SP92MP65E: Implementar en el 15% de establecimientos educativos, el ingles como lengua extranjera</t>
  </si>
  <si>
    <t>SP92MP65A:</t>
  </si>
  <si>
    <t>SP92MP65A: Brindar asistencia técnica a 17 establecimientos educativos para el fortalecimiento de las competencias comunicativas en un idioma extranjero</t>
  </si>
  <si>
    <t>SP144MP83E:</t>
  </si>
  <si>
    <t>SP144MP83E: Implementar y desarrollar en un 100% dos estrategias en el cuatrienio para la promoción del envejecimiento y la protección y atención de los adultos mayores</t>
  </si>
  <si>
    <t>SP144MP83A:</t>
  </si>
  <si>
    <t>SP144MP83A: Desarrollar en los 14 municipios asesoría, asistencia técnica y seguimiento a la inversión de los recursos transferidos por concepto de estampilla para el bienestar del anciano.</t>
  </si>
  <si>
    <t>SP144MP83B:</t>
  </si>
  <si>
    <t>SP144MP83B: Desarrollar tres programas por año para la promoción, protección y atención de los adultos mayores en el departamento.</t>
  </si>
  <si>
    <t>SP145MP191:</t>
  </si>
  <si>
    <t xml:space="preserve">SP145MP191: Desarrollar  una estrategia de promoción  y fomento  de la cultura ciudadana, convivencia social y apropiación de lo público  </t>
  </si>
  <si>
    <t>SP151MP84E:</t>
  </si>
  <si>
    <t>SP151MP84E: Implementar a 2500 familias un programa de agricultura básica familiar</t>
  </si>
  <si>
    <t>SP151MP84A:</t>
  </si>
  <si>
    <t>SP151MP84A: Beneficiar como mínimo 25.000 familias  con el programa  Crio, Siembro, como y ahorro</t>
  </si>
  <si>
    <t xml:space="preserve">P18MP90: </t>
  </si>
  <si>
    <t>SP201MP94: Acompañar técnica e institucionalmente en un 70% de la ejecución de “Plan de vida” y “Consultivas” relacionado con las etnias presentes en el Departamento.</t>
  </si>
  <si>
    <t>SP211MP96E:</t>
  </si>
  <si>
    <t>SP211MP96E: Establecer un esquema de atención en los 12 municipios del Departamento categorías 4,5 y 6</t>
  </si>
  <si>
    <t>SP211MP96A:</t>
  </si>
  <si>
    <t>SP211MP96A:Apoyar técnica y/o financieramente a 14 municipios en la implementación de la ruta de atención y reparación integral de víctimas del conflicto armado interno</t>
  </si>
  <si>
    <t>SP212MP97E:</t>
  </si>
  <si>
    <t>SP212MP97E: Poner en funcionamiento los 12 Consejos Municipales de Derechos Humanos y DIH existentes en el Departamento durante el cuatrienio</t>
  </si>
  <si>
    <t>SP212MP97A:</t>
  </si>
  <si>
    <t>SP212MP97A: Apoyar técnicamente a los 14 Consejos Municipales de Derechos Humanos y DIH existentes en el departamento durante el cuatrienio</t>
  </si>
  <si>
    <t>SP214MP99E:</t>
  </si>
  <si>
    <t>SP214MP99E: Implementar en un 100% un programa de prevención del reclutamiento de N.N.A. por parte de grupos armados ilegales y bandas delincuenciales organizadas.</t>
  </si>
  <si>
    <t>SP214MP99A:</t>
  </si>
  <si>
    <t>SP214MP99A: Apoyar técnicamente a los 14 municipios en la implementación de la ruta de prevención temprana del reclutamiento de N.N.A por parte de grupos armados ilegales y bandas delincuenciales.</t>
  </si>
  <si>
    <t>SP221MP102E:</t>
  </si>
  <si>
    <t>SP221MP102E: Promover la siembra de 4.000 hectáreas nuevas con proyectos productivos en el cuatrienio</t>
  </si>
  <si>
    <t>SP221MP102A:</t>
  </si>
  <si>
    <t>SP221MP102A: Promover la siembra de 6.500 hectáreas nuevas con proyectos productivos en el cuatrienio.</t>
  </si>
  <si>
    <t>SP222MP103E:</t>
  </si>
  <si>
    <t>SP222MP103E: Desarrollar doce nuevos proyectos productivos con población prioritaria en el cuatrienio.</t>
  </si>
  <si>
    <t>SP222MP103A:</t>
  </si>
  <si>
    <t>SP222MP103A: Desarrollar 7 nuevos proyectos productivos con población prioritaria en el cuatrienio.</t>
  </si>
  <si>
    <t>SP223MP105E:</t>
  </si>
  <si>
    <t>SP223MP105E: Realizar 115 nuevos proyectos para mejorar la infraestructura para la producción agropecuaria y agroindustrial durante el cuatrienio.</t>
  </si>
  <si>
    <t>SP223MP105A:</t>
  </si>
  <si>
    <t>SP223MP105A: Realizar 10 nuevos proyectos que beneficiaran 855 familias para mejorar la infraestructura para la producción agropecuaria durante el cuatrienio</t>
  </si>
  <si>
    <t>SP225MP108: Atender a sete cientos usuarios, con los programas de manejo zoo y fitosanitario, durante el cuatrienio</t>
  </si>
  <si>
    <t>SP225MP109: Participar en la certificación y recertificación de 480 predios con hatos libres de brucella y tuberculosis en el cuatrienio</t>
  </si>
  <si>
    <t>SP232MP116E:</t>
  </si>
  <si>
    <t>SP232MP116E: Consolidar los sectores estratégicos de café, agroindustria y biotecnología en el Departamento de Risaralda.</t>
  </si>
  <si>
    <t>SP232MP116A:</t>
  </si>
  <si>
    <t>SP232MP116A: Apoyar técnica y financieramente al menos 2 proyectos que contribuyan a la consolidación de los sectores café, Agroindustria y Biotecnología del Departamento.</t>
  </si>
  <si>
    <t>SP232MP117E:</t>
  </si>
  <si>
    <t>SP232MP117E: Fortalecer técnica y financieramente los seis sectores estratégicos restantes, identificados en el Plan Regional de Competitividad del Departamento de Risaralda</t>
  </si>
  <si>
    <t>SP232MP117A:</t>
  </si>
  <si>
    <t>SP232MP117A: Promover 4 alianzas estratégicas para apoyar técnica y financieramente los sectores estratégicos restantes, identificados en el Plan Regional de Competitividad que permita su fortalecimiento.</t>
  </si>
  <si>
    <t>SP233MP119ED:</t>
  </si>
  <si>
    <t>SP233MP119ED: Implementar en un 100% la agencia de Promoción para el Desarrollo de Risaralda, para la atracción y fomento de la inversión privada directa (nacional y extranjera), en el cuatrienio.</t>
  </si>
  <si>
    <t>SP234MP122E:</t>
  </si>
  <si>
    <t>SP234MP122E: Formular el 100% de la Política de Minería Socialmente Responsable para el Departamento, en el cuatrienio.</t>
  </si>
  <si>
    <t>SP234MP122A:</t>
  </si>
  <si>
    <t>SP234MP122A: Formular el 10% de la Política de Minería Socialmente Responsable para el Departamento en el cuatrienio.</t>
  </si>
  <si>
    <t>SP234MP122B:</t>
  </si>
  <si>
    <t xml:space="preserve">SP234MP122B: Asesorar anualmente  a 34 asociaciones del sector minero  en aspectos socialmente responsables </t>
  </si>
  <si>
    <t>SP241MP123E:</t>
  </si>
  <si>
    <t>SP241MP123E: Generar condiciones para el proceso de revisión, ajuste y monitoreo de los Planes de Ordenamiento Territorial de 13 Municipios de Risaralda</t>
  </si>
  <si>
    <t>SP241MP123A:</t>
  </si>
  <si>
    <t>SP241MP123A: Apoyar técnicamente el proceso de revisión, ajuste y monitoreo de los Planes de Ordenamiento Territorial de los Municipios de Risaralda</t>
  </si>
  <si>
    <t>SP241MP124E:</t>
  </si>
  <si>
    <t>SP241MP124E: Concurrir técnica y financieramente en 2 procesos de Planificación, Ordenación y Manejo de Cuencas Hidrográficas del Departamento durante el cuatrienio</t>
  </si>
  <si>
    <t>SP241MP124A:</t>
  </si>
  <si>
    <t>SP241MP124A: Concurrir técnica y financieramente en 1 proceso de Planificación, Ordenación y Manejo de Cuencas Hidrográficas del Departamento durante el cuatrienio</t>
  </si>
  <si>
    <t>SP241MP126E:</t>
  </si>
  <si>
    <t>SP241MP126E: Participar en 4 procesos de integración regional durante el cuatrienio</t>
  </si>
  <si>
    <t>SP241MP126A:</t>
  </si>
  <si>
    <t>SP241MP126A: Participar en1 proceso de integración regional durante el cuatrienio</t>
  </si>
  <si>
    <t>SP251MP129ED:</t>
  </si>
  <si>
    <t>SP251MP129ED: Apoyar técnica y financieramente 3 procesos de consolidación de corredores biológicos en Risaralda durante el cuatrienio</t>
  </si>
  <si>
    <t>SP251MP130E:</t>
  </si>
  <si>
    <t>SP251MP130E: Realizar actividades de conservación y/o rehabilitación ecológica en 12 áreas protegidas y/o jardines botánicos del Departamento</t>
  </si>
  <si>
    <t>SP251MP130A:</t>
  </si>
  <si>
    <t>SP251MP130A: Realizar actividades de conservación y/o rehabilitación ecológica en 12 áreas
de interés ambiental del Departamento</t>
  </si>
  <si>
    <t>SP252MP131E:</t>
  </si>
  <si>
    <t>SP252MP131E: Intervenir 400 Ha, durante el cuatrienio, en cuencas abastecedoras de acueductos mediante compra o mantenimiento de predios</t>
  </si>
  <si>
    <t>SP252MP131A:</t>
  </si>
  <si>
    <t>SP252MP131A: Intervenir 400 Ha, durante el cuatrienio, en cuencas abastecedoras de acueductos mediante compra o mantenimiento de predios</t>
  </si>
  <si>
    <t>SP262MP137: Realizar 16 acciones de fortalecimiento a las Instituciones Operativas y Brigadas Departamentales durante el cuatrienio.</t>
  </si>
  <si>
    <t>SP271MP139E:</t>
  </si>
  <si>
    <t>SP271MP139E: Incrementar  a  100  los componentes de los sistemas de  acueducto, alcantarillado y aseo intervenidos durante el cuatrienio</t>
  </si>
  <si>
    <t>SP271MP139A:</t>
  </si>
  <si>
    <t>SP271MP139A: Optimizar diecisiete (17) sistemas de potabilización en el Departamento, siete (7) en cascos urbanos y diez (10) en centros poblados rurales, durante el cuatrienio</t>
  </si>
  <si>
    <t>SP271MP139B:</t>
  </si>
  <si>
    <t>SP271MP139B: Optimizar diez (10) sistemas de alcantarillado en el Departamento, siete (7) en cascos urbanos y tres (3) en centros poblados rurales, durante el cuatrienio.</t>
  </si>
  <si>
    <t>SP271MP139C:</t>
  </si>
  <si>
    <t>SP271MP139C: Optimizar un  (1) Sistema de Aseo Urbano en el departamento</t>
  </si>
  <si>
    <t>SP272MP141E:</t>
  </si>
  <si>
    <t>SP272MP141E: Incrementar en 20 los sistemas asociados a las infraestructuras intervenidas, en el cuatrienio</t>
  </si>
  <si>
    <t>SP272MP141A:</t>
  </si>
  <si>
    <t>SP272MP141A: Incrementar la intervención en los sistemas asociados a las infraestructuras de acueducto  a través de obras de mitigación de riesgo geotécnico y/o hidráulico y/o de desabastecimiento en 5 acueductos municipales del Departamento durante el cuatrienio</t>
  </si>
  <si>
    <t>SP273MP142: Realizar 10 acciones tendientes a disminuir la carga contaminante, aumentar la oferta hídrica y reducir los impactos producidos en las fuentes de agua, en el cuatrienio</t>
  </si>
  <si>
    <t>SP274MP143E:</t>
  </si>
  <si>
    <t>SP274MP143E: Incrementar en 20 los actores prestadores de los servicios de agua potable y saneamiento básico fortalecidos</t>
  </si>
  <si>
    <t>SP274MP143A:</t>
  </si>
  <si>
    <t>SP274MP143A: Prestar Asesoría y Asistencia Técnica a 16 prestadores de servicios públicos de acueducto, alcantarillado y aseo.</t>
  </si>
  <si>
    <t xml:space="preserve">P28MP144: </t>
  </si>
  <si>
    <t xml:space="preserve">P28MP145: </t>
  </si>
  <si>
    <t xml:space="preserve">P28MP146: </t>
  </si>
  <si>
    <t xml:space="preserve">P28MP147: </t>
  </si>
  <si>
    <t xml:space="preserve">P28MP192: </t>
  </si>
  <si>
    <t>P28MP192: Apoyar técnica y financieramente los procesos de titulación de 280 predios fiscales.</t>
  </si>
  <si>
    <t>SP292MP149: Realizar 500 nuevos  mejoramientos de vivienda a través de adecuación de pisos,  durante el cuatrienio</t>
  </si>
  <si>
    <t>SP294MP151E:</t>
  </si>
  <si>
    <t>SP294MP151E: Apoyar técnica y financieramente los procesos de titulación de 100 predios fiscales</t>
  </si>
  <si>
    <t>SP294MP151A:</t>
  </si>
  <si>
    <t>SP294MP151A: Apoyar técnica y financieramente los procesos de titulación de 20 predios fiscales</t>
  </si>
  <si>
    <t>SP295MP152: Realizar 50 nuevos  mejoramientos de vivienda  a hogares identificados como población prioritaria</t>
  </si>
  <si>
    <t>SP301MP153E:</t>
  </si>
  <si>
    <t>SP301MP153E: Construir 50 Obras de drenaje, protección y Estabilización</t>
  </si>
  <si>
    <t>SP301MP153A:</t>
  </si>
  <si>
    <t>SP301MP153A: Construir 100 Obras de drenaje, protección y Estabilización.</t>
  </si>
  <si>
    <t>SP301MP154E:</t>
  </si>
  <si>
    <t>SP301MP154E: Restablecer 400 puntos afectados por derrumbes o deslizamiento</t>
  </si>
  <si>
    <t>SP301MP154A:</t>
  </si>
  <si>
    <t>SP301MP154A:Restablecer 600 puntos afectados por derrumbes o deslizamiento</t>
  </si>
  <si>
    <t>SP302MP155E:</t>
  </si>
  <si>
    <t>SP302MP155E: Atender el 70% de vías a cargo del departamento, durante el cuatrienio.</t>
  </si>
  <si>
    <t>SP302MP155A:</t>
  </si>
  <si>
    <t>SP302MP155A: Ejecutar el mantenimiento  y/o mejoramiento  del 70% de las vías a cargo  del departamento durante el cuatrienio</t>
  </si>
  <si>
    <t>SP302MP156E:</t>
  </si>
  <si>
    <t>SP302MP156E: Aumentar en un 30% la implementación del Plan vial departamental en el cuatrienio</t>
  </si>
  <si>
    <t>SP302MP156A:</t>
  </si>
  <si>
    <t>SP302MP156A: Aumentar en un 30% la implementación del plan vial Regional en el Departamento en el cuatrienio.</t>
  </si>
  <si>
    <t>SP311MP157E:</t>
  </si>
  <si>
    <t>SP311MP157E: Atender en el cuatrienio 175 establecimientos educativos y/o de salud del Departamento, en cuanto a infraestructura</t>
  </si>
  <si>
    <t>SP311MP157A:</t>
  </si>
  <si>
    <t>SP311MP157A: Ejecutar el  mantenimiento  y/o  mejoramiento  de  70 establecimientos educativos y/o de salud del departamento , en cuanto a infraestructura, en el cuatrienio</t>
  </si>
  <si>
    <t>SP311MP157B:</t>
  </si>
  <si>
    <t>SP311MP157B: Construir 50 obras de infraestructura nueva en el cuatrienio  para establecimientos educativos y/o salud en el departamento</t>
  </si>
  <si>
    <t>SP313MP160E:</t>
  </si>
  <si>
    <t>SP313MP160E: Atender 20 edificios institucionales en su infraestructura, en el cuatrienio.</t>
  </si>
  <si>
    <t>SP313MP160A:</t>
  </si>
  <si>
    <t>SP313MP160A: Ejecutar el mantenimiento y/o mejoramiento de 10 edificios institucionales en su infraestructura y/o mejoramiento, en el cuatrienio.</t>
  </si>
  <si>
    <t>SP313MP161E:</t>
  </si>
  <si>
    <t>SP313MP161E: Atender 20 instalaciones de otros sectores en el cuatrienio.</t>
  </si>
  <si>
    <t>SP313MP161A:</t>
  </si>
  <si>
    <t>SP313MP161A: Ejecutar el mantenimiento de   20 instalaciones de otros sectores en el cuatrienio.</t>
  </si>
  <si>
    <t>SP322MP163E:</t>
  </si>
  <si>
    <t>SP322MP163E: Capacitar en uso y apropiación de TIC a 90.000 personas de la población Risaraldense en edad productiva</t>
  </si>
  <si>
    <t>SP322MP163A:</t>
  </si>
  <si>
    <t xml:space="preserve">SP322MP163A: Fomentar  el uso  y apropiación de TIC en 60.000 risaraldenses en edad productiva </t>
  </si>
  <si>
    <t>SP322MP164E:</t>
  </si>
  <si>
    <t>SP322MP164E: Implementar ocho puntos vive digital</t>
  </si>
  <si>
    <t>SP322MP164A:</t>
  </si>
  <si>
    <t xml:space="preserve">SP322MP164A: Fomentar la implementación  de 30 centros de acceso  comunitario  TIC en los municipios categoría 4,5, y 6   del Departamento de Risaralda </t>
  </si>
  <si>
    <t>SP323MP165E:</t>
  </si>
  <si>
    <t>SP323MP165E: Desarrollar una política pública de TIC para el departamento de Risaralda</t>
  </si>
  <si>
    <t>SP323MP165A:</t>
  </si>
  <si>
    <t>SP323MP165A: Formular en un 100% una política pública de TIC  para el Departamento</t>
  </si>
  <si>
    <t>SP332MP171E:</t>
  </si>
  <si>
    <t>SP332MP171E: Aumentar la eficiencia en el recaudo de los ingresos Tributarios en $ 6.907 millones durante el cuatrienio</t>
  </si>
  <si>
    <t>SP332MP171A:</t>
  </si>
  <si>
    <t>SP332MP171A: Aumentar  la eficiencia en el recaudo  de los ingresos tributarios en  $ 15.000 (millones de pesos ) durante el cuatrienio</t>
  </si>
  <si>
    <t>SP363MP186E:</t>
  </si>
  <si>
    <t>SP363MP186E: Adaptar en un 100% la política nacional de ciencia y tecnología en el Departamento de Risaralda, de acuerdo con las necesidades y expectativas de la población</t>
  </si>
  <si>
    <t>SP363MP186A:</t>
  </si>
  <si>
    <t>SP363MP186A: Formular la Política departamental de ciencia y tecnología en el Departamento de Risaralda.</t>
  </si>
  <si>
    <t>P1MR4E:</t>
  </si>
  <si>
    <t>P1MR4E: Mantener en 8.1 o menos el porcentaje de niños con BPN</t>
  </si>
  <si>
    <t>P1MR4A:</t>
  </si>
  <si>
    <t>P1MR4A: Mantener en 6 o menos el porcentaje de recién nacidos a término con Bajo Peso al Nacer BPN.</t>
  </si>
  <si>
    <t>P1MR5E:</t>
  </si>
  <si>
    <t>P1MR5E: Disminuir la tasa de mortalidad por cáncer de cuello uterino de 7.2 a 6.7 por 100.000 mujeres</t>
  </si>
  <si>
    <t>P1MR5A:</t>
  </si>
  <si>
    <t>P1MR5A: Mantener en 6.2 por 100.000 mujeres o menos la tasa de mortalidad por cáncer de cuello uterino.</t>
  </si>
  <si>
    <t>P1MR6:</t>
  </si>
  <si>
    <t>P1MR7E:</t>
  </si>
  <si>
    <t>P1MR7E: Disminuir de 27.3% a 2% el porcentaje de transmisión materno infantil del VIH</t>
  </si>
  <si>
    <t>P1MR7A:</t>
  </si>
  <si>
    <t>P1MR7A:Disminuir de 27.3% a 2% el porcentaje de transmisión materno infantil del VIH, sobre el número de niños expuestos</t>
  </si>
  <si>
    <t>P1MR8:Disminuir la tasa de incidencia de sífilis congénita de 3,4 a 1 por 1000 NV</t>
  </si>
  <si>
    <t>P1MR10:  Aumentar el porcentaje de curación de los casos nuevos de TB con BK positiva del 80 al 85%</t>
  </si>
  <si>
    <t>P5MR27E:</t>
  </si>
  <si>
    <t>P5MR27E: Implementar la política de acreditación de la Secretaría de Salud de Risaralda</t>
  </si>
  <si>
    <t>P5MR27A:</t>
  </si>
  <si>
    <t>P5MR27A: Implementar el sistema de gestión de calidad en la Secretaria de Salud de Risaralda</t>
  </si>
  <si>
    <t>P9MR36E:</t>
  </si>
  <si>
    <t>P9MR36E: Implementar en  cada uno de los 12 municipios no certificados del departamento,  a través de los Proyectos Educativos Institucionales, procesos de ciencia, tecnología e innovación, apoyados con las TIC</t>
  </si>
  <si>
    <t>P9MR36A:</t>
  </si>
  <si>
    <t>P9MR36A: Apoyar técnica y financieramente procesos de  ciencia, tecnología e innovación, con las TIC en 17 establecimientos educativos de los municipios no certificados del departamento, a través de los Proyectos Educativos Institucionales    </t>
  </si>
  <si>
    <t>P22MR50E:</t>
  </si>
  <si>
    <t>P22MR50E: Incentivar la producción de 21.193 toneladas la productos agropecuarios y agroindustriales a fin de facilitar la introducción a los diferentes mercados en el cuatrienio.</t>
  </si>
  <si>
    <t>P22MR50A:</t>
  </si>
  <si>
    <t>P22MR50A: Incentivar la producción de 30.850 toneladas adicionales de productos agropecuarios y agroindustriales a fin de facilitar la introducción a los diferentes mercados en el cuatrienio</t>
  </si>
  <si>
    <t>P24MR53E:</t>
  </si>
  <si>
    <t>P24MR53E: Propiciar procesos de Planificación y Gestión del Desarrollo Territorial armonizados a escala regional.</t>
  </si>
  <si>
    <t>P24MR53A:</t>
  </si>
  <si>
    <t>P24MR53A: Participar en 5 procesos de planificación y gestión del desarrollo territorial armonizado a escala regional.</t>
  </si>
  <si>
    <t>P29MR58: Realizar 3.100 nuevos mejoramientos integrales de vivienda, a través de subsidios, durante el cuatrienio.</t>
  </si>
  <si>
    <t>P30MR59ED:</t>
  </si>
  <si>
    <t>P30MR59ED: Formular el Plan Maestro de movilidad del Departamento</t>
  </si>
  <si>
    <t>P31MR61E:</t>
  </si>
  <si>
    <t>P31MR61E: Ejecutar 130 obras tendientes a la optimización del equipamiento social, comunitario, recreativo, cultural, deportivo e institucional, durante el cuatrienio.</t>
  </si>
  <si>
    <t>P31MR61A:</t>
  </si>
  <si>
    <t>P31MR61A: Ejecutar 222 obras tendientes a la optimización del equipamiento educativo, social, comunitario, recreativo, cultural, deportivo e institucional, durante el cuatrienio</t>
  </si>
  <si>
    <t>P33MR65E:</t>
  </si>
  <si>
    <t>P33MR65E: Mantener en 77.75 el índice de desempeño fiscal del Departamento en el cuatrienio.</t>
  </si>
  <si>
    <t>P33MR65A:</t>
  </si>
  <si>
    <t>P33MR65A: Obtener como mínimo un índice de desempeño fiscal del 75,87% para cada vigencia durante el cuatrienio.</t>
  </si>
  <si>
    <t>P34MR66E:</t>
  </si>
  <si>
    <t>P34MR66E: Intervenir 12 municipios de categoría 4, 5 y 6 del departamento de Risaralda con base en sus necesidades y problemáticas puntuales de seguridad.</t>
  </si>
  <si>
    <t>P34MR66A:</t>
  </si>
  <si>
    <t>P34MR66A: Intervenir  los 14 municipios departamento de Risaralda de acuerdo con  sus necesidades y problemáticas puntuales de seguridad</t>
  </si>
  <si>
    <r>
      <t xml:space="preserve">P1MR1: </t>
    </r>
    <r>
      <rPr>
        <b/>
        <sz val="10"/>
        <color indexed="9"/>
        <rFont val="Tahoma"/>
        <family val="2"/>
      </rPr>
      <t>&lt;11.2</t>
    </r>
  </si>
  <si>
    <t xml:space="preserve">Fortalecer la Estrategia Talentos Saludables, con la comunidad Educativa de las Escuelas Saludables y de las Zonas de Orientación Escolar en el Departamento. </t>
  </si>
  <si>
    <t>Realizar el Encuentro Departamental anual de Escuelas Saludables</t>
  </si>
  <si>
    <t>Realizar asistencia tecnica , formación y acompañamiento en reducción del consumo de SPA, a los representantes de los comités interinstitucionales en los 14 municipios del Departamento.</t>
  </si>
  <si>
    <t>Fortalecer la Estrategia "Jóvenes P",  a través de la formación y acompañamiento a los adolescentes y jóvenes pertenecientes a ella  y de las Zonas de Orientación Escolar en los catorce municipios del Departamento.</t>
  </si>
  <si>
    <t xml:space="preserve">Realizar asistencia técnica , formación y acompañamiento a los representantes de los comités interinstitucionales de Discapacidad en los 14 municipios del Departamento, incluyendo en Fortalecimiento y acompañamiento del Comité Departamental. </t>
  </si>
  <si>
    <t>Asesorar, capacitar y acompañar campañas que permitan el Registro, Localización y Caracterización de las Personas con Discapacidad, en los catorce municipios del departamento de Risaralda.</t>
  </si>
  <si>
    <t>Fortalecer la Estrategia RBC (Rehabilitación Basada en Comunidad), a representantes de las Instituciones, de las personas con discapacidad y sus familias, en doce municipios del Departamento, a excepción de Pereira y Dosquebradas</t>
  </si>
  <si>
    <t>Realizar asistencia tecnica , formación y acompañamiento en salud mental, a las ESES, DLS, EPS y las IPS  en los 14 municipios del Departamento.</t>
  </si>
  <si>
    <t>MEJORAMIENTO DE LAS ACCIONES DE SALUD PUBLICA EN EL DEPARTAMENTO DE RISARALDA</t>
  </si>
  <si>
    <t>2013660000001</t>
  </si>
  <si>
    <t>Mejorar los indicadores de Salud Pública, establecidos en el Plan Territorial de Salud 2012-2015</t>
  </si>
  <si>
    <t>x</t>
  </si>
  <si>
    <t>Diseñar y validar el documento preliminar de la política pública de Reducción del consumo de SPA</t>
  </si>
  <si>
    <t>Fortalecer el Observatorio de Drogas del Eje Cafetero</t>
  </si>
  <si>
    <t>Fortalecer la Institucionalidad para responder equitativamente al goce efectivo de derechos y a las necesidades y demandas de las personas mayores en los doce municipios categoria 4, 5 y 6 del departamento</t>
  </si>
  <si>
    <t>Promocionar la Equidad de Género para la Salud en los catorce municipios del departamento</t>
  </si>
  <si>
    <t>Realizar  estrategias de movilización social y participación de niños, niñas y adolescentes para la exigibilidad de sus derechos en los 14 municipios del departamento.</t>
  </si>
  <si>
    <t>Promocionar el envejecimiento activo y fomento de una cultura positiva de la vejez en los municipios dell Departamento de Risaralda.</t>
  </si>
  <si>
    <t>Generar espacios equitativos de participación para hombres y mujeres, identificando barreras, desigualdad, e incluyendo a las víctimas de violencia por identidad de género y a la población LGBTI</t>
  </si>
  <si>
    <t>Fomentar hábitos y Estilos de Vida Saludables en los programas de Promoción Social, a través del fomento de la Actividad Física en los catorce municipios del departamento</t>
  </si>
  <si>
    <t>Realizar asesoría, asistencia técnica, formación y acompañamiento a los municipiosn con promotores  de los pueblos indigenas y las comunidades afrodescendiente, sobre promoción de la salud y prevención primaria, con enfoque de genero.</t>
  </si>
  <si>
    <t>Financiar la operación de la línea amiga en sus diferentes componentes.</t>
  </si>
  <si>
    <t>Realizar el apoyo logístico a los programas de promoción social en los 14 municipios del departamento</t>
  </si>
  <si>
    <t>Fortalecer el programa de Atención Psicosocial para víctimas del conflicto armado PAPSIVI en 6 municipios del departamento.</t>
  </si>
  <si>
    <t xml:space="preserve">Diseñar e implementar estrategias comunicativas para fortalecer los 13 programas de Promoción Social :(Infancia, Adolescencia, Adulto mayor, Discapacidad, Grupos Étnicos, Género, Participación Social en Salud, Hogares Saludables, Escuelas Saludables, Víctimas, Salud Mental y reducción del consumo de SPA) en </t>
  </si>
  <si>
    <t>Brindar asistencia técnica en los 14 municipios para garantizar el fortalecimiento de la estrategia escuelas saludables.</t>
  </si>
  <si>
    <t>se ajusto el cronograma a fin que corresponda con la realidad presupuestal y contractual.</t>
  </si>
  <si>
    <t>Formular el documento tecnico con los lineamientos  para la politica publica  de inclusion y respeto por la diversidad sexual en salud.</t>
  </si>
  <si>
    <t>Implementar la estrategia "hogares saludables" en 10 municipios a exepciion de Pereira, Doquebradas, Santa Rosa y La Virginia.</t>
  </si>
  <si>
    <t>Promocionar los  procesos de articulación Intersectorial, que favorezcan el acceso de la población con discapacidad en el ámbito educativo, laboral, social, cultural, y de participación ciudadana  En los catorace municipios del departamento</t>
  </si>
  <si>
    <t>Fortalecer Tecnicmente la Participación Social y Ciudadana en los 14  municipios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</si>
</sst>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 #,##0;[Red]&quot;$&quot;\ \-#,##0"/>
    <numFmt numFmtId="165" formatCode="_ * #,##0.00_ ;_ * \-#,##0.00_ ;_ * &quot;-&quot;??_ ;_ @_ "/>
    <numFmt numFmtId="166" formatCode="_ * #,##0.0_ ;_ * \-#,##0.0_ ;_ * &quot;-&quot;??_ ;_ @_ "/>
    <numFmt numFmtId="167" formatCode="_ * #,##0_ ;_ * \-#,##0_ ;_ * &quot;-&quot;??_ ;_ @_ "/>
    <numFmt numFmtId="168" formatCode="0.0%"/>
  </numFmts>
  <fonts count="70">
    <font>
      <sz val="10"/>
      <name val="Arial"/>
    </font>
    <font>
      <sz val="10"/>
      <name val="Arial"/>
    </font>
    <font>
      <sz val="10"/>
      <name val="Arial"/>
      <family val="2"/>
    </font>
    <font>
      <sz val="8"/>
      <color indexed="81"/>
      <name val="Tahoma"/>
      <family val="2"/>
    </font>
    <font>
      <u/>
      <sz val="10"/>
      <color indexed="12"/>
      <name val="Arial"/>
      <family val="2"/>
    </font>
    <font>
      <b/>
      <sz val="8"/>
      <name val="Arial"/>
      <family val="2"/>
    </font>
    <font>
      <b/>
      <sz val="8"/>
      <name val="Tahoma"/>
      <family val="2"/>
    </font>
    <font>
      <sz val="10"/>
      <color indexed="8"/>
      <name val="MS Sans Serif"/>
      <family val="2"/>
    </font>
    <font>
      <sz val="6.75"/>
      <color indexed="8"/>
      <name val="Arial"/>
      <family val="2"/>
    </font>
    <font>
      <b/>
      <u/>
      <sz val="9.75"/>
      <color indexed="8"/>
      <name val="Arial"/>
      <family val="2"/>
    </font>
    <font>
      <sz val="8"/>
      <name val="Arial"/>
      <family val="2"/>
    </font>
    <font>
      <b/>
      <sz val="8"/>
      <color indexed="81"/>
      <name val="Tahoma"/>
      <family val="2"/>
    </font>
    <font>
      <b/>
      <shadow/>
      <sz val="10"/>
      <name val="Tahoma"/>
      <family val="2"/>
    </font>
    <font>
      <sz val="8"/>
      <name val="Tahoma"/>
      <family val="2"/>
    </font>
    <font>
      <b/>
      <sz val="12"/>
      <name val="Tahoma"/>
      <family val="2"/>
    </font>
    <font>
      <b/>
      <sz val="9"/>
      <name val="Tahoma"/>
      <family val="2"/>
    </font>
    <font>
      <b/>
      <sz val="10"/>
      <name val="Tahoma"/>
      <family val="2"/>
    </font>
    <font>
      <sz val="6"/>
      <name val="Tahoma"/>
      <family val="2"/>
    </font>
    <font>
      <sz val="10"/>
      <color indexed="8"/>
      <name val="Tahoma"/>
      <family val="2"/>
    </font>
    <font>
      <b/>
      <sz val="10"/>
      <color indexed="8"/>
      <name val="Tahoma"/>
      <family val="2"/>
    </font>
    <font>
      <sz val="10"/>
      <name val="Tahoma"/>
      <family val="2"/>
    </font>
    <font>
      <b/>
      <shadow/>
      <sz val="12"/>
      <name val="Tahoma"/>
      <family val="2"/>
    </font>
    <font>
      <sz val="9"/>
      <name val="Tahoma"/>
      <family val="2"/>
    </font>
    <font>
      <sz val="9"/>
      <color indexed="8"/>
      <name val="Zurich Cn BT"/>
      <family val="2"/>
    </font>
    <font>
      <b/>
      <sz val="9"/>
      <color indexed="8"/>
      <name val="Zurich Cn BT"/>
      <family val="2"/>
    </font>
    <font>
      <sz val="9"/>
      <name val="Zurich Cn BT"/>
      <family val="2"/>
    </font>
    <font>
      <b/>
      <i/>
      <sz val="9"/>
      <color indexed="8"/>
      <name val="Zurich Cn BT"/>
      <family val="2"/>
    </font>
    <font>
      <sz val="8"/>
      <color indexed="8"/>
      <name val="Tahoma"/>
      <family val="2"/>
    </font>
    <font>
      <sz val="9"/>
      <color indexed="8"/>
      <name val="Tahoma"/>
      <family val="2"/>
    </font>
    <font>
      <i/>
      <sz val="8"/>
      <name val="Tahoma"/>
      <family val="2"/>
    </font>
    <font>
      <b/>
      <sz val="11"/>
      <name val="Arial"/>
      <family val="2"/>
    </font>
    <font>
      <sz val="8"/>
      <name val="Arial"/>
      <family val="2"/>
    </font>
    <font>
      <b/>
      <sz val="8"/>
      <color indexed="9"/>
      <name val="Arial"/>
      <family val="2"/>
    </font>
    <font>
      <b/>
      <sz val="11"/>
      <color indexed="9"/>
      <name val="Arial"/>
      <family val="2"/>
    </font>
    <font>
      <shadow/>
      <sz val="10"/>
      <name val="Tahoma"/>
      <family val="2"/>
    </font>
    <font>
      <shadow/>
      <sz val="12"/>
      <name val="Tahoma"/>
      <family val="2"/>
    </font>
    <font>
      <sz val="10"/>
      <color indexed="9"/>
      <name val="Arial"/>
      <family val="2"/>
    </font>
    <font>
      <sz val="8"/>
      <color indexed="9"/>
      <name val="Tahoma"/>
      <family val="2"/>
    </font>
    <font>
      <b/>
      <sz val="10"/>
      <color indexed="9"/>
      <name val="Tahoma"/>
      <family val="2"/>
    </font>
    <font>
      <sz val="10"/>
      <color indexed="9"/>
      <name val="Tahoma"/>
      <family val="2"/>
    </font>
    <font>
      <sz val="8"/>
      <color indexed="10"/>
      <name val="Tahoma"/>
      <family val="2"/>
    </font>
    <font>
      <b/>
      <sz val="10"/>
      <color indexed="10"/>
      <name val="Tahoma"/>
      <family val="2"/>
    </font>
    <font>
      <sz val="10"/>
      <color indexed="10"/>
      <name val="Tahoma"/>
      <family val="2"/>
    </font>
    <font>
      <sz val="9"/>
      <color indexed="9"/>
      <name val="Zurich Cn BT"/>
      <family val="2"/>
    </font>
    <font>
      <sz val="10"/>
      <color indexed="10"/>
      <name val="Arial"/>
      <family val="2"/>
    </font>
    <font>
      <b/>
      <sz val="11"/>
      <name val="Tahoma"/>
      <family val="2"/>
    </font>
    <font>
      <sz val="8"/>
      <color indexed="9"/>
      <name val="Tahoma"/>
      <family val="2"/>
    </font>
    <font>
      <b/>
      <sz val="10"/>
      <color indexed="9"/>
      <name val="Tahoma"/>
      <family val="2"/>
    </font>
    <font>
      <sz val="10"/>
      <color indexed="9"/>
      <name val="Tahoma"/>
      <family val="2"/>
    </font>
    <font>
      <b/>
      <sz val="10"/>
      <name val="Arial"/>
      <family val="2"/>
    </font>
    <font>
      <b/>
      <sz val="9"/>
      <name val="Arial"/>
      <family val="2"/>
    </font>
    <font>
      <sz val="6"/>
      <name val="Arial"/>
      <family val="2"/>
    </font>
    <font>
      <sz val="9"/>
      <name val="Arial"/>
      <family val="2"/>
    </font>
    <font>
      <sz val="8"/>
      <name val="Arial"/>
      <family val="2"/>
    </font>
    <font>
      <b/>
      <sz val="11"/>
      <color indexed="8"/>
      <name val="Tahoma"/>
      <family val="2"/>
    </font>
    <font>
      <sz val="8"/>
      <color indexed="10"/>
      <name val="Tahoma"/>
      <family val="2"/>
    </font>
    <font>
      <sz val="10"/>
      <color indexed="10"/>
      <name val="Tahoma"/>
      <family val="2"/>
    </font>
    <font>
      <b/>
      <i/>
      <sz val="9"/>
      <color indexed="9"/>
      <name val="Zurich Cn BT"/>
      <family val="2"/>
    </font>
    <font>
      <b/>
      <sz val="9"/>
      <color indexed="9"/>
      <name val="Zurich Cn BT"/>
      <family val="2"/>
    </font>
    <font>
      <b/>
      <sz val="14"/>
      <name val="Tahoma"/>
      <family val="2"/>
    </font>
    <font>
      <sz val="11"/>
      <color indexed="8"/>
      <name val="Calibri"/>
      <family val="2"/>
    </font>
    <font>
      <sz val="10"/>
      <name val="Arial"/>
      <family val="2"/>
    </font>
    <font>
      <sz val="11"/>
      <color theme="1"/>
      <name val="Calibri"/>
      <family val="2"/>
      <scheme val="minor"/>
    </font>
    <font>
      <sz val="9"/>
      <color theme="0"/>
      <name val="Tahoma"/>
      <family val="2"/>
    </font>
    <font>
      <sz val="8"/>
      <color theme="0"/>
      <name val="Tahoma"/>
      <family val="2"/>
    </font>
    <font>
      <sz val="9"/>
      <color theme="0"/>
      <name val="Zurich Cn BT"/>
      <family val="2"/>
    </font>
    <font>
      <sz val="10"/>
      <color theme="0"/>
      <name val="Arial"/>
      <family val="2"/>
    </font>
    <font>
      <b/>
      <sz val="10"/>
      <color theme="0"/>
      <name val="Tahoma"/>
      <family val="2"/>
    </font>
    <font>
      <sz val="10"/>
      <color theme="0"/>
      <name val="Tahoma"/>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theme="6" tint="0.79998168889431442"/>
        <bgColor indexed="64"/>
      </patternFill>
    </fill>
  </fills>
  <borders count="10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11"/>
      </right>
      <top style="medium">
        <color indexed="64"/>
      </top>
      <bottom style="thin">
        <color indexed="8"/>
      </bottom>
      <diagonal/>
    </border>
    <border>
      <left style="medium">
        <color indexed="11"/>
      </left>
      <right style="medium">
        <color indexed="11"/>
      </right>
      <top style="medium">
        <color indexed="64"/>
      </top>
      <bottom style="thin">
        <color indexed="8"/>
      </bottom>
      <diagonal/>
    </border>
    <border>
      <left style="medium">
        <color indexed="11"/>
      </left>
      <right style="medium">
        <color indexed="64"/>
      </right>
      <top style="medium">
        <color indexed="64"/>
      </top>
      <bottom style="thin">
        <color indexed="8"/>
      </bottom>
      <diagonal/>
    </border>
    <border>
      <left style="medium">
        <color indexed="64"/>
      </left>
      <right style="medium">
        <color indexed="11"/>
      </right>
      <top style="thin">
        <color indexed="8"/>
      </top>
      <bottom style="thin">
        <color indexed="8"/>
      </bottom>
      <diagonal/>
    </border>
    <border>
      <left style="medium">
        <color indexed="11"/>
      </left>
      <right style="medium">
        <color indexed="11"/>
      </right>
      <top style="thin">
        <color indexed="8"/>
      </top>
      <bottom style="thin">
        <color indexed="8"/>
      </bottom>
      <diagonal/>
    </border>
    <border>
      <left style="medium">
        <color indexed="11"/>
      </left>
      <right style="medium">
        <color indexed="64"/>
      </right>
      <top style="thin">
        <color indexed="8"/>
      </top>
      <bottom style="thin">
        <color indexed="8"/>
      </bottom>
      <diagonal/>
    </border>
    <border>
      <left style="medium">
        <color indexed="64"/>
      </left>
      <right style="medium">
        <color indexed="11"/>
      </right>
      <top style="thin">
        <color indexed="8"/>
      </top>
      <bottom style="medium">
        <color indexed="64"/>
      </bottom>
      <diagonal/>
    </border>
    <border>
      <left style="medium">
        <color indexed="11"/>
      </left>
      <right style="medium">
        <color indexed="11"/>
      </right>
      <top style="thin">
        <color indexed="8"/>
      </top>
      <bottom style="medium">
        <color indexed="64"/>
      </bottom>
      <diagonal/>
    </border>
    <border>
      <left style="medium">
        <color indexed="11"/>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55"/>
      </top>
      <bottom style="thin">
        <color indexed="5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top/>
      <bottom style="thin">
        <color indexed="55"/>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11"/>
      </left>
      <right style="thick">
        <color indexed="64"/>
      </right>
      <top style="thin">
        <color indexed="8"/>
      </top>
      <bottom style="thin">
        <color indexed="8"/>
      </bottom>
      <diagonal/>
    </border>
    <border>
      <left style="medium">
        <color indexed="11"/>
      </left>
      <right style="thick">
        <color indexed="64"/>
      </right>
      <top style="thin">
        <color indexed="8"/>
      </top>
      <bottom style="medium">
        <color indexed="64"/>
      </bottom>
      <diagonal/>
    </border>
    <border>
      <left/>
      <right style="medium">
        <color indexed="11"/>
      </right>
      <top style="thin">
        <color indexed="8"/>
      </top>
      <bottom style="thin">
        <color indexed="8"/>
      </bottom>
      <diagonal/>
    </border>
    <border>
      <left style="medium">
        <color indexed="11"/>
      </left>
      <right style="medium">
        <color indexed="11"/>
      </right>
      <top style="medium">
        <color indexed="64"/>
      </top>
      <bottom style="thin">
        <color indexed="64"/>
      </bottom>
      <diagonal/>
    </border>
    <border>
      <left style="medium">
        <color indexed="11"/>
      </left>
      <right style="medium">
        <color indexed="11"/>
      </right>
      <top style="thin">
        <color indexed="64"/>
      </top>
      <bottom style="thin">
        <color indexed="64"/>
      </bottom>
      <diagonal/>
    </border>
    <border>
      <left/>
      <right style="thin">
        <color indexed="64"/>
      </right>
      <top style="medium">
        <color indexed="64"/>
      </top>
      <bottom style="thin">
        <color indexed="55"/>
      </bottom>
      <diagonal/>
    </border>
    <border>
      <left/>
      <right/>
      <top style="thin">
        <color indexed="55"/>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style="thin">
        <color indexed="55"/>
      </top>
      <bottom style="medium">
        <color indexed="64"/>
      </bottom>
      <diagonal/>
    </border>
    <border>
      <left style="thin">
        <color indexed="64"/>
      </left>
      <right/>
      <top style="thin">
        <color indexed="55"/>
      </top>
      <bottom style="thin">
        <color indexed="55"/>
      </bottom>
      <diagonal/>
    </border>
    <border>
      <left/>
      <right/>
      <top style="medium">
        <color indexed="64"/>
      </top>
      <bottom style="thin">
        <color indexed="55"/>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s>
  <cellStyleXfs count="43">
    <xf numFmtId="0" fontId="0" fillId="0" borderId="0"/>
    <xf numFmtId="0" fontId="60" fillId="0" borderId="0"/>
    <xf numFmtId="0" fontId="4" fillId="0" borderId="0" applyNumberFormat="0" applyFill="0" applyBorder="0" applyAlignment="0" applyProtection="0">
      <alignment vertical="top"/>
      <protection locked="0"/>
    </xf>
    <xf numFmtId="165" fontId="1" fillId="0" borderId="0" applyFont="0" applyFill="0" applyBorder="0" applyAlignment="0" applyProtection="0"/>
    <xf numFmtId="43" fontId="6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165" fontId="61" fillId="0" borderId="0" applyFont="0" applyFill="0" applyBorder="0" applyAlignment="0" applyProtection="0"/>
    <xf numFmtId="43" fontId="6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0" fontId="2" fillId="0" borderId="0"/>
    <xf numFmtId="0" fontId="62" fillId="0" borderId="0"/>
    <xf numFmtId="0" fontId="2" fillId="0" borderId="0"/>
    <xf numFmtId="0" fontId="62" fillId="0" borderId="0"/>
    <xf numFmtId="0" fontId="62" fillId="0" borderId="0"/>
    <xf numFmtId="0" fontId="2" fillId="0" borderId="0"/>
    <xf numFmtId="0" fontId="2" fillId="0" borderId="0"/>
    <xf numFmtId="0" fontId="7" fillId="0" borderId="0"/>
    <xf numFmtId="0" fontId="7" fillId="0" borderId="0"/>
    <xf numFmtId="0" fontId="2" fillId="0" borderId="0"/>
    <xf numFmtId="0" fontId="2" fillId="0" borderId="0"/>
    <xf numFmtId="0" fontId="62" fillId="0" borderId="0"/>
    <xf numFmtId="0" fontId="61" fillId="0" borderId="0"/>
    <xf numFmtId="0" fontId="6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1" fillId="0" borderId="0" applyFont="0" applyFill="0" applyBorder="0" applyAlignment="0" applyProtection="0"/>
    <xf numFmtId="9" fontId="62" fillId="0" borderId="0" applyFont="0" applyFill="0" applyBorder="0" applyAlignment="0" applyProtection="0"/>
    <xf numFmtId="9" fontId="6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cellStyleXfs>
  <cellXfs count="672">
    <xf numFmtId="0" fontId="0" fillId="0" borderId="0" xfId="0"/>
    <xf numFmtId="0" fontId="6" fillId="0" borderId="0" xfId="0" applyFont="1" applyBorder="1" applyAlignment="1">
      <alignment horizontal="right"/>
    </xf>
    <xf numFmtId="0" fontId="0" fillId="0" borderId="0" xfId="0" applyBorder="1" applyAlignment="1"/>
    <xf numFmtId="0" fontId="0" fillId="0" borderId="0" xfId="0" applyAlignment="1"/>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6" fillId="0" borderId="0" xfId="0" applyFont="1" applyBorder="1" applyAlignment="1">
      <alignment horizontal="left" vertical="center"/>
    </xf>
    <xf numFmtId="0" fontId="16" fillId="0" borderId="0" xfId="0" applyFont="1" applyFill="1" applyBorder="1" applyAlignment="1">
      <alignment horizontal="center" vertical="center"/>
    </xf>
    <xf numFmtId="0" fontId="13" fillId="0" borderId="0" xfId="0" applyFont="1" applyFill="1" applyBorder="1" applyAlignment="1">
      <alignment vertical="center"/>
    </xf>
    <xf numFmtId="10" fontId="16" fillId="0" borderId="0" xfId="32" applyNumberFormat="1" applyFont="1" applyFill="1" applyBorder="1" applyAlignment="1">
      <alignment horizontal="center" vertical="center"/>
    </xf>
    <xf numFmtId="3" fontId="17" fillId="0" borderId="0" xfId="3" applyNumberFormat="1" applyFont="1" applyBorder="1" applyAlignment="1">
      <alignment horizontal="center" vertical="center" wrapText="1"/>
    </xf>
    <xf numFmtId="3" fontId="13" fillId="0" borderId="0" xfId="3" applyNumberFormat="1" applyFont="1" applyBorder="1" applyAlignment="1">
      <alignment horizontal="center" vertical="center"/>
    </xf>
    <xf numFmtId="0" fontId="13" fillId="0" borderId="0" xfId="0" applyFont="1" applyBorder="1" applyAlignment="1">
      <alignment horizontal="center" vertical="center"/>
    </xf>
    <xf numFmtId="4" fontId="13" fillId="0" borderId="0" xfId="3" applyNumberFormat="1" applyFont="1" applyBorder="1" applyAlignment="1">
      <alignment horizontal="center" vertical="center"/>
    </xf>
    <xf numFmtId="0" fontId="19" fillId="2" borderId="1" xfId="25" applyNumberFormat="1" applyFont="1" applyFill="1" applyBorder="1" applyAlignment="1" applyProtection="1">
      <alignment horizontal="center" vertical="center" wrapText="1"/>
    </xf>
    <xf numFmtId="0" fontId="18" fillId="2" borderId="2" xfId="25" applyNumberFormat="1" applyFont="1" applyFill="1" applyBorder="1" applyAlignment="1" applyProtection="1">
      <alignment horizontal="center" vertical="center" wrapText="1"/>
    </xf>
    <xf numFmtId="0" fontId="6" fillId="0" borderId="2" xfId="0" applyFont="1" applyBorder="1" applyAlignment="1">
      <alignment horizontal="center" vertical="center"/>
    </xf>
    <xf numFmtId="9" fontId="19" fillId="2" borderId="2" xfId="25" applyNumberFormat="1" applyFont="1" applyFill="1" applyBorder="1" applyAlignment="1" applyProtection="1">
      <alignment horizontal="center" vertical="center" wrapText="1"/>
    </xf>
    <xf numFmtId="3" fontId="19" fillId="2" borderId="2" xfId="25" applyNumberFormat="1" applyFont="1" applyFill="1" applyBorder="1" applyAlignment="1" applyProtection="1">
      <alignment horizontal="center" vertical="center" wrapText="1"/>
    </xf>
    <xf numFmtId="0" fontId="19" fillId="2" borderId="2" xfId="25" applyNumberFormat="1" applyFont="1" applyFill="1" applyBorder="1" applyAlignment="1" applyProtection="1">
      <alignment horizontal="center" vertical="center" wrapText="1"/>
    </xf>
    <xf numFmtId="0" fontId="19" fillId="2" borderId="3" xfId="25" applyNumberFormat="1" applyFont="1" applyFill="1" applyBorder="1" applyAlignment="1" applyProtection="1">
      <alignment horizontal="center" vertical="center" wrapText="1"/>
    </xf>
    <xf numFmtId="0" fontId="13" fillId="0" borderId="4" xfId="0" applyFont="1" applyBorder="1" applyAlignment="1">
      <alignment vertical="center"/>
    </xf>
    <xf numFmtId="0" fontId="16" fillId="0" borderId="0" xfId="0" applyFont="1" applyAlignment="1">
      <alignment vertical="center"/>
    </xf>
    <xf numFmtId="0" fontId="16" fillId="0" borderId="5" xfId="0" applyFont="1" applyBorder="1" applyAlignment="1">
      <alignment vertical="center"/>
    </xf>
    <xf numFmtId="0" fontId="16" fillId="0" borderId="0" xfId="0" applyFont="1" applyBorder="1" applyAlignment="1">
      <alignment vertical="center"/>
    </xf>
    <xf numFmtId="0" fontId="20" fillId="0" borderId="0" xfId="0" applyFont="1" applyAlignment="1">
      <alignment horizontal="center"/>
    </xf>
    <xf numFmtId="168" fontId="20" fillId="0" borderId="0" xfId="0" applyNumberFormat="1" applyFont="1" applyAlignment="1">
      <alignment vertical="center"/>
    </xf>
    <xf numFmtId="167" fontId="20" fillId="0" borderId="0" xfId="3" applyNumberFormat="1" applyFont="1" applyAlignment="1">
      <alignment vertical="center"/>
    </xf>
    <xf numFmtId="0" fontId="20" fillId="0" borderId="0" xfId="0" applyFont="1" applyAlignment="1">
      <alignment vertical="center"/>
    </xf>
    <xf numFmtId="0" fontId="20" fillId="0" borderId="0" xfId="0" applyFont="1" applyBorder="1" applyAlignment="1">
      <alignment horizontal="center"/>
    </xf>
    <xf numFmtId="9" fontId="20" fillId="0" borderId="0" xfId="0" applyNumberFormat="1" applyFont="1" applyBorder="1" applyAlignment="1">
      <alignment horizontal="center"/>
    </xf>
    <xf numFmtId="168" fontId="20" fillId="0" borderId="0" xfId="0" applyNumberFormat="1" applyFont="1" applyBorder="1" applyAlignment="1">
      <alignment vertical="center"/>
    </xf>
    <xf numFmtId="167" fontId="20" fillId="0" borderId="0" xfId="3" applyNumberFormat="1" applyFont="1" applyBorder="1" applyAlignment="1">
      <alignment vertical="center"/>
    </xf>
    <xf numFmtId="9" fontId="20" fillId="0" borderId="0" xfId="0" applyNumberFormat="1" applyFont="1" applyBorder="1" applyAlignment="1">
      <alignment vertical="center"/>
    </xf>
    <xf numFmtId="0" fontId="20" fillId="0" borderId="6" xfId="0" applyFont="1" applyBorder="1"/>
    <xf numFmtId="0" fontId="16" fillId="0" borderId="6" xfId="0" applyFont="1" applyBorder="1" applyAlignment="1">
      <alignment vertical="center"/>
    </xf>
    <xf numFmtId="0" fontId="20" fillId="0" borderId="6" xfId="0" applyFont="1" applyBorder="1" applyAlignment="1">
      <alignment vertical="center"/>
    </xf>
    <xf numFmtId="9" fontId="20" fillId="0" borderId="0" xfId="32" applyFont="1" applyAlignment="1">
      <alignment horizontal="center"/>
    </xf>
    <xf numFmtId="9" fontId="20" fillId="0" borderId="0" xfId="0" applyNumberFormat="1" applyFont="1" applyAlignment="1">
      <alignment horizontal="center"/>
    </xf>
    <xf numFmtId="9" fontId="20" fillId="0" borderId="0" xfId="0" applyNumberFormat="1" applyFont="1" applyAlignment="1">
      <alignment vertical="center"/>
    </xf>
    <xf numFmtId="166" fontId="20" fillId="0" borderId="0" xfId="3" applyNumberFormat="1" applyFont="1" applyAlignment="1">
      <alignment vertical="center"/>
    </xf>
    <xf numFmtId="0" fontId="6" fillId="0" borderId="0" xfId="0" applyFont="1" applyBorder="1" applyAlignment="1">
      <alignment horizontal="right" indent="1"/>
    </xf>
    <xf numFmtId="0" fontId="12" fillId="0" borderId="0" xfId="0" applyFont="1" applyBorder="1" applyAlignment="1">
      <alignment horizontal="centerContinuous" vertical="center" wrapText="1"/>
    </xf>
    <xf numFmtId="0" fontId="13" fillId="0" borderId="0" xfId="0" applyFont="1" applyAlignment="1">
      <alignment horizontal="centerContinuous" vertical="center"/>
    </xf>
    <xf numFmtId="0" fontId="6" fillId="0" borderId="0" xfId="0" applyFont="1" applyBorder="1" applyAlignment="1">
      <alignment horizontal="centerContinuous" vertical="center"/>
    </xf>
    <xf numFmtId="0" fontId="12" fillId="0" borderId="7" xfId="0" applyFont="1" applyBorder="1" applyAlignment="1">
      <alignment horizontal="centerContinuous" vertical="center" wrapText="1"/>
    </xf>
    <xf numFmtId="0" fontId="21" fillId="0" borderId="0" xfId="0" applyFont="1" applyBorder="1" applyAlignment="1">
      <alignment horizontal="centerContinuous" vertical="center" wrapText="1"/>
    </xf>
    <xf numFmtId="0" fontId="22" fillId="3" borderId="8" xfId="0" applyFont="1" applyFill="1" applyBorder="1" applyAlignment="1">
      <alignment horizontal="right" vertical="center" indent="1"/>
    </xf>
    <xf numFmtId="0" fontId="22" fillId="3" borderId="8" xfId="0" applyFont="1" applyFill="1" applyBorder="1" applyAlignment="1">
      <alignment horizontal="right" vertical="center" wrapText="1" inden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right" vertical="center" indent="1"/>
    </xf>
    <xf numFmtId="0" fontId="13" fillId="3" borderId="8" xfId="0" applyFont="1" applyFill="1" applyBorder="1" applyAlignment="1">
      <alignment horizontal="right" vertical="center" indent="1"/>
    </xf>
    <xf numFmtId="0" fontId="13" fillId="3" borderId="9" xfId="0" applyFont="1" applyFill="1" applyBorder="1" applyAlignment="1">
      <alignment horizontal="right" vertical="center" wrapText="1" indent="1"/>
    </xf>
    <xf numFmtId="0" fontId="13" fillId="3" borderId="8" xfId="0" applyFont="1" applyFill="1" applyBorder="1" applyAlignment="1">
      <alignment horizontal="center" vertical="center" wrapText="1"/>
    </xf>
    <xf numFmtId="0" fontId="6" fillId="2" borderId="9" xfId="0" applyFont="1" applyFill="1" applyBorder="1" applyAlignment="1">
      <alignment horizontal="right" vertical="center" wrapText="1" indent="1"/>
    </xf>
    <xf numFmtId="167" fontId="6" fillId="2" borderId="3" xfId="0" applyNumberFormat="1" applyFont="1" applyFill="1" applyBorder="1" applyAlignment="1">
      <alignment vertical="center"/>
    </xf>
    <xf numFmtId="0" fontId="20"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6" fillId="2" borderId="1" xfId="0" applyFont="1" applyFill="1" applyBorder="1" applyAlignment="1">
      <alignment vertical="center" wrapText="1"/>
    </xf>
    <xf numFmtId="167" fontId="13" fillId="2" borderId="2" xfId="3" applyNumberFormat="1" applyFont="1" applyFill="1" applyBorder="1" applyAlignment="1">
      <alignment vertical="center"/>
    </xf>
    <xf numFmtId="167" fontId="13" fillId="2" borderId="2" xfId="0" applyNumberFormat="1" applyFont="1" applyFill="1" applyBorder="1" applyAlignment="1">
      <alignment vertical="center"/>
    </xf>
    <xf numFmtId="167" fontId="6" fillId="2" borderId="2" xfId="0" applyNumberFormat="1" applyFont="1" applyFill="1" applyBorder="1" applyAlignment="1">
      <alignment vertical="center"/>
    </xf>
    <xf numFmtId="0" fontId="13" fillId="0" borderId="2" xfId="0" applyFont="1" applyBorder="1" applyAlignment="1">
      <alignment vertical="center"/>
    </xf>
    <xf numFmtId="0" fontId="14" fillId="3" borderId="9" xfId="0" applyFont="1" applyFill="1" applyBorder="1" applyAlignment="1">
      <alignment horizontal="center" vertical="center"/>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8" fillId="0" borderId="0" xfId="0" applyFont="1" applyAlignment="1">
      <alignment vertical="center"/>
    </xf>
    <xf numFmtId="0" fontId="28" fillId="0" borderId="0" xfId="0" applyFont="1" applyAlignment="1">
      <alignment horizontal="justify" vertical="center" wrapText="1"/>
    </xf>
    <xf numFmtId="0" fontId="18" fillId="2" borderId="15" xfId="25" applyNumberFormat="1" applyFont="1" applyFill="1" applyBorder="1" applyAlignment="1" applyProtection="1">
      <alignment vertical="center" wrapText="1"/>
    </xf>
    <xf numFmtId="0" fontId="13" fillId="0" borderId="16" xfId="0" applyFont="1" applyBorder="1" applyAlignment="1">
      <alignment vertical="center"/>
    </xf>
    <xf numFmtId="3" fontId="13" fillId="0" borderId="16" xfId="3" applyNumberFormat="1" applyFont="1" applyBorder="1" applyAlignment="1">
      <alignment horizontal="center" vertical="center"/>
    </xf>
    <xf numFmtId="9" fontId="13" fillId="0" borderId="16" xfId="32" applyFont="1" applyBorder="1" applyAlignment="1">
      <alignment horizontal="center" vertical="center"/>
    </xf>
    <xf numFmtId="9" fontId="6" fillId="0" borderId="16" xfId="32" applyFont="1" applyBorder="1" applyAlignment="1">
      <alignment horizontal="center" vertical="center"/>
    </xf>
    <xf numFmtId="3" fontId="4" fillId="0" borderId="16" xfId="2" applyNumberFormat="1" applyBorder="1" applyAlignment="1" applyProtection="1">
      <alignment horizontal="center" vertical="center"/>
    </xf>
    <xf numFmtId="3" fontId="13" fillId="0" borderId="17" xfId="3" applyNumberFormat="1" applyFont="1" applyBorder="1" applyAlignment="1">
      <alignment horizontal="center" vertical="center"/>
    </xf>
    <xf numFmtId="0" fontId="18" fillId="2" borderId="18" xfId="25" applyNumberFormat="1" applyFont="1" applyFill="1" applyBorder="1" applyAlignment="1" applyProtection="1">
      <alignment vertical="center" wrapText="1"/>
    </xf>
    <xf numFmtId="0" fontId="13" fillId="0" borderId="19" xfId="0" applyFont="1" applyBorder="1" applyAlignment="1">
      <alignment vertical="center"/>
    </xf>
    <xf numFmtId="3" fontId="13" fillId="0" borderId="19" xfId="3" applyNumberFormat="1" applyFont="1" applyBorder="1" applyAlignment="1">
      <alignment horizontal="center" vertical="center"/>
    </xf>
    <xf numFmtId="9" fontId="13" fillId="0" borderId="19" xfId="32" applyFont="1" applyBorder="1" applyAlignment="1">
      <alignment horizontal="center" vertical="center"/>
    </xf>
    <xf numFmtId="9" fontId="6" fillId="0" borderId="19" xfId="32" applyFont="1" applyBorder="1" applyAlignment="1">
      <alignment horizontal="center" vertical="center"/>
    </xf>
    <xf numFmtId="3" fontId="4" fillId="0" borderId="19" xfId="2" applyNumberFormat="1" applyBorder="1" applyAlignment="1" applyProtection="1">
      <alignment horizontal="center" vertical="center"/>
    </xf>
    <xf numFmtId="3" fontId="13" fillId="0" borderId="20" xfId="3" applyNumberFormat="1" applyFont="1" applyBorder="1" applyAlignment="1">
      <alignment horizontal="center" vertical="center"/>
    </xf>
    <xf numFmtId="0" fontId="18" fillId="2" borderId="19" xfId="25" applyNumberFormat="1" applyFont="1" applyFill="1" applyBorder="1" applyAlignment="1" applyProtection="1">
      <alignment vertical="center" wrapText="1"/>
    </xf>
    <xf numFmtId="0" fontId="18" fillId="2" borderId="21" xfId="25" applyNumberFormat="1" applyFont="1" applyFill="1" applyBorder="1" applyAlignment="1" applyProtection="1">
      <alignment vertical="center" wrapText="1"/>
    </xf>
    <xf numFmtId="0" fontId="13" fillId="0" borderId="22" xfId="0" applyFont="1" applyBorder="1" applyAlignment="1">
      <alignment vertical="center"/>
    </xf>
    <xf numFmtId="0" fontId="18" fillId="2" borderId="22" xfId="25" applyNumberFormat="1" applyFont="1" applyFill="1" applyBorder="1" applyAlignment="1" applyProtection="1">
      <alignment vertical="center" wrapText="1"/>
    </xf>
    <xf numFmtId="3" fontId="13" fillId="0" borderId="22" xfId="3" applyNumberFormat="1" applyFont="1" applyBorder="1" applyAlignment="1">
      <alignment horizontal="center" vertical="center"/>
    </xf>
    <xf numFmtId="9" fontId="13" fillId="0" borderId="22" xfId="32" applyFont="1" applyBorder="1" applyAlignment="1">
      <alignment horizontal="center" vertical="center"/>
    </xf>
    <xf numFmtId="9" fontId="6" fillId="0" borderId="22" xfId="32" applyFont="1" applyBorder="1" applyAlignment="1">
      <alignment horizontal="center" vertical="center"/>
    </xf>
    <xf numFmtId="3" fontId="4" fillId="0" borderId="22" xfId="2" applyNumberFormat="1" applyBorder="1" applyAlignment="1" applyProtection="1">
      <alignment horizontal="center" vertical="center"/>
    </xf>
    <xf numFmtId="3" fontId="13" fillId="0" borderId="23" xfId="3" applyNumberFormat="1" applyFont="1" applyBorder="1" applyAlignment="1">
      <alignment horizontal="center" vertical="center"/>
    </xf>
    <xf numFmtId="0" fontId="13" fillId="0" borderId="0" xfId="0" applyFont="1" applyAlignment="1" applyProtection="1">
      <alignment horizontal="right" vertical="center"/>
      <protection locked="0"/>
    </xf>
    <xf numFmtId="0" fontId="23" fillId="0" borderId="0" xfId="0" applyFont="1" applyAlignment="1">
      <alignment horizontal="left" vertical="top"/>
    </xf>
    <xf numFmtId="0" fontId="23" fillId="0" borderId="0" xfId="0" applyFont="1" applyAlignment="1">
      <alignment vertical="center"/>
    </xf>
    <xf numFmtId="3" fontId="18" fillId="0" borderId="0" xfId="0" applyNumberFormat="1" applyFont="1" applyAlignment="1">
      <alignment horizontal="left" vertical="top"/>
    </xf>
    <xf numFmtId="0" fontId="23" fillId="0" borderId="0" xfId="0" applyFont="1" applyAlignment="1"/>
    <xf numFmtId="0" fontId="23" fillId="0" borderId="0" xfId="0" applyFont="1" applyAlignment="1">
      <alignment vertical="top"/>
    </xf>
    <xf numFmtId="0" fontId="18" fillId="0" borderId="0" xfId="0" applyFont="1" applyAlignment="1">
      <alignment horizontal="left" vertical="top"/>
    </xf>
    <xf numFmtId="0" fontId="23" fillId="0" borderId="0" xfId="0" applyFont="1" applyBorder="1" applyAlignment="1">
      <alignment horizontal="left" vertical="top"/>
    </xf>
    <xf numFmtId="0" fontId="23" fillId="0" borderId="0" xfId="0" applyFont="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9" fontId="0" fillId="0" borderId="24" xfId="0" applyNumberFormat="1" applyBorder="1" applyAlignment="1">
      <alignment horizontal="center"/>
    </xf>
    <xf numFmtId="9" fontId="30" fillId="0" borderId="24" xfId="0" applyNumberFormat="1" applyFont="1" applyBorder="1" applyAlignment="1">
      <alignment horizontal="center"/>
    </xf>
    <xf numFmtId="9" fontId="0" fillId="0" borderId="25" xfId="0" applyNumberFormat="1" applyBorder="1" applyAlignment="1">
      <alignment horizontal="center"/>
    </xf>
    <xf numFmtId="4" fontId="0" fillId="0" borderId="24" xfId="0" applyNumberFormat="1" applyBorder="1" applyAlignment="1">
      <alignment horizontal="center"/>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9" fontId="33" fillId="3" borderId="26" xfId="0" applyNumberFormat="1" applyFont="1" applyFill="1" applyBorder="1" applyAlignment="1">
      <alignment horizontal="center"/>
    </xf>
    <xf numFmtId="0" fontId="36" fillId="0" borderId="0" xfId="0" applyFont="1" applyBorder="1" applyAlignment="1"/>
    <xf numFmtId="0" fontId="36" fillId="0" borderId="0" xfId="0" applyFont="1"/>
    <xf numFmtId="0" fontId="36" fillId="0" borderId="0" xfId="0" applyFont="1" applyBorder="1"/>
    <xf numFmtId="0" fontId="0" fillId="0" borderId="0" xfId="0" applyBorder="1"/>
    <xf numFmtId="9" fontId="36" fillId="0" borderId="0" xfId="0" applyNumberFormat="1" applyFont="1" applyBorder="1" applyAlignment="1">
      <alignment horizontal="center"/>
    </xf>
    <xf numFmtId="0" fontId="37" fillId="0" borderId="0" xfId="0" applyFont="1" applyAlignment="1">
      <alignment vertical="center"/>
    </xf>
    <xf numFmtId="0" fontId="37" fillId="0" borderId="0" xfId="0" applyFont="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21" fillId="0" borderId="27" xfId="0" applyFont="1" applyBorder="1" applyAlignment="1">
      <alignment horizontal="centerContinuous" vertical="center" wrapText="1"/>
    </xf>
    <xf numFmtId="0" fontId="21" fillId="0" borderId="28" xfId="0" applyFont="1" applyBorder="1" applyAlignment="1">
      <alignment horizontal="centerContinuous" vertical="center" wrapText="1"/>
    </xf>
    <xf numFmtId="0" fontId="21" fillId="0" borderId="6" xfId="0" applyFont="1" applyBorder="1" applyAlignment="1">
      <alignment horizontal="centerContinuous" vertical="center" wrapText="1"/>
    </xf>
    <xf numFmtId="0" fontId="13" fillId="0" borderId="6" xfId="0" applyFont="1" applyBorder="1" applyAlignment="1">
      <alignment horizontal="centerContinuous" vertical="center"/>
    </xf>
    <xf numFmtId="0" fontId="6" fillId="0" borderId="6" xfId="0" applyFont="1" applyBorder="1" applyAlignment="1">
      <alignment horizontal="centerContinuous" vertical="center"/>
    </xf>
    <xf numFmtId="0" fontId="6" fillId="0" borderId="28" xfId="0" applyFont="1" applyBorder="1" applyAlignment="1">
      <alignment horizontal="centerContinuous" vertical="center"/>
    </xf>
    <xf numFmtId="0" fontId="12" fillId="0" borderId="5" xfId="0" applyFont="1" applyBorder="1" applyAlignment="1">
      <alignment horizontal="centerContinuous" vertical="center" wrapText="1"/>
    </xf>
    <xf numFmtId="0" fontId="21" fillId="0" borderId="29" xfId="0" applyFont="1" applyBorder="1" applyAlignment="1">
      <alignment horizontal="centerContinuous" vertical="center" wrapText="1"/>
    </xf>
    <xf numFmtId="0" fontId="13" fillId="0" borderId="0" xfId="0" applyFont="1" applyBorder="1" applyAlignment="1">
      <alignment horizontal="centerContinuous" vertical="center"/>
    </xf>
    <xf numFmtId="0" fontId="6" fillId="0" borderId="29" xfId="0" applyFont="1" applyBorder="1" applyAlignment="1">
      <alignment horizontal="centerContinuous" vertical="center"/>
    </xf>
    <xf numFmtId="0" fontId="35" fillId="0" borderId="25" xfId="0" applyFont="1" applyBorder="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10" fontId="36" fillId="0" borderId="0" xfId="0" applyNumberFormat="1" applyFont="1" applyBorder="1" applyAlignment="1"/>
    <xf numFmtId="0" fontId="44" fillId="0" borderId="0" xfId="0" applyFont="1" applyBorder="1" applyAlignment="1"/>
    <xf numFmtId="0" fontId="44" fillId="0" borderId="0" xfId="0" applyFont="1"/>
    <xf numFmtId="0" fontId="15" fillId="3" borderId="9" xfId="0" applyFont="1" applyFill="1" applyBorder="1" applyAlignment="1">
      <alignment horizontal="center" vertical="center" wrapText="1"/>
    </xf>
    <xf numFmtId="0" fontId="14" fillId="2" borderId="8" xfId="0" applyFont="1" applyFill="1" applyBorder="1" applyAlignment="1" applyProtection="1">
      <alignment horizontal="center" vertical="center" wrapText="1"/>
      <protection locked="0"/>
    </xf>
    <xf numFmtId="0" fontId="6" fillId="0" borderId="12" xfId="0" applyFont="1" applyBorder="1" applyAlignment="1">
      <alignment horizontal="left"/>
    </xf>
    <xf numFmtId="0" fontId="6" fillId="0" borderId="30" xfId="0" applyFont="1" applyBorder="1" applyAlignment="1">
      <alignment horizontal="left" vertical="top"/>
    </xf>
    <xf numFmtId="9" fontId="19" fillId="2" borderId="8" xfId="25" applyNumberFormat="1" applyFont="1" applyFill="1" applyBorder="1" applyAlignment="1" applyProtection="1">
      <alignment horizontal="center" vertical="center" wrapText="1"/>
    </xf>
    <xf numFmtId="3" fontId="19" fillId="2" borderId="8" xfId="25" applyNumberFormat="1" applyFont="1" applyFill="1" applyBorder="1" applyAlignment="1" applyProtection="1">
      <alignment horizontal="center" vertical="center" wrapText="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6" fillId="0" borderId="0" xfId="0" applyFont="1" applyBorder="1" applyAlignment="1">
      <alignment vertical="center"/>
    </xf>
    <xf numFmtId="0" fontId="0" fillId="0" borderId="24" xfId="0" applyBorder="1" applyAlignment="1">
      <alignment horizontal="left" vertical="center" wrapText="1"/>
    </xf>
    <xf numFmtId="0" fontId="13" fillId="0" borderId="5" xfId="0" applyFont="1" applyBorder="1" applyAlignment="1">
      <alignment vertical="center"/>
    </xf>
    <xf numFmtId="0" fontId="20" fillId="0" borderId="10" xfId="0" applyFont="1" applyBorder="1"/>
    <xf numFmtId="0" fontId="20" fillId="0" borderId="31" xfId="0" applyFont="1" applyBorder="1"/>
    <xf numFmtId="0" fontId="20" fillId="0" borderId="32" xfId="0" applyFont="1" applyBorder="1" applyAlignment="1">
      <alignment horizontal="center"/>
    </xf>
    <xf numFmtId="0" fontId="20" fillId="0" borderId="0" xfId="0" applyFont="1"/>
    <xf numFmtId="0" fontId="20" fillId="0" borderId="11" xfId="0" applyFont="1" applyBorder="1"/>
    <xf numFmtId="0" fontId="20" fillId="0" borderId="7" xfId="0" applyFont="1" applyBorder="1"/>
    <xf numFmtId="0" fontId="20" fillId="0" borderId="33" xfId="0" applyFont="1" applyBorder="1" applyAlignment="1">
      <alignment horizontal="center"/>
    </xf>
    <xf numFmtId="0" fontId="16" fillId="0" borderId="0" xfId="0" applyFont="1" applyBorder="1" applyAlignment="1"/>
    <xf numFmtId="0" fontId="6" fillId="0" borderId="2" xfId="0" applyFont="1" applyBorder="1" applyAlignment="1">
      <alignment horizontal="center"/>
    </xf>
    <xf numFmtId="0" fontId="6" fillId="0" borderId="3" xfId="0" applyFont="1" applyBorder="1" applyAlignment="1">
      <alignment horizontal="center"/>
    </xf>
    <xf numFmtId="0" fontId="6" fillId="0" borderId="10" xfId="0" applyFont="1" applyBorder="1" applyAlignment="1">
      <alignment horizontal="center"/>
    </xf>
    <xf numFmtId="0" fontId="6" fillId="0" borderId="0" xfId="0" applyFont="1" applyFill="1" applyBorder="1" applyAlignment="1">
      <alignment horizontal="center"/>
    </xf>
    <xf numFmtId="0" fontId="22" fillId="0" borderId="0" xfId="0" applyFont="1" applyAlignment="1">
      <alignment horizontal="center"/>
    </xf>
    <xf numFmtId="0" fontId="22" fillId="0" borderId="0" xfId="0" applyFont="1" applyFill="1" applyBorder="1"/>
    <xf numFmtId="0" fontId="20" fillId="0" borderId="0" xfId="0" applyFont="1" applyFill="1" applyBorder="1"/>
    <xf numFmtId="0" fontId="6" fillId="0" borderId="34" xfId="0" applyFont="1" applyBorder="1" applyAlignment="1">
      <alignment horizontal="center" vertical="center"/>
    </xf>
    <xf numFmtId="0" fontId="12" fillId="0" borderId="0" xfId="0" applyFont="1" applyBorder="1" applyAlignment="1">
      <alignment horizontal="center" vertical="center" wrapText="1"/>
    </xf>
    <xf numFmtId="0" fontId="6" fillId="0" borderId="0" xfId="0" applyFont="1" applyBorder="1" applyAlignment="1">
      <alignment horizontal="left"/>
    </xf>
    <xf numFmtId="0" fontId="0" fillId="0" borderId="0" xfId="0" applyBorder="1" applyAlignment="1">
      <alignment horizontal="center"/>
    </xf>
    <xf numFmtId="0" fontId="6" fillId="0" borderId="0" xfId="0" applyFont="1" applyBorder="1" applyAlignment="1">
      <alignment horizontal="left" vertical="top"/>
    </xf>
    <xf numFmtId="3" fontId="51" fillId="0" borderId="26" xfId="5" applyNumberFormat="1" applyFont="1" applyBorder="1" applyAlignment="1">
      <alignment horizontal="center" vertical="center" wrapText="1"/>
    </xf>
    <xf numFmtId="0" fontId="49" fillId="0" borderId="26" xfId="0" applyFont="1" applyBorder="1" applyAlignment="1">
      <alignment horizontal="center"/>
    </xf>
    <xf numFmtId="0" fontId="0" fillId="0" borderId="35" xfId="0" applyBorder="1"/>
    <xf numFmtId="0" fontId="0" fillId="0" borderId="24" xfId="0" applyBorder="1"/>
    <xf numFmtId="0" fontId="13" fillId="0" borderId="28" xfId="0" applyFont="1" applyBorder="1" applyAlignment="1">
      <alignment horizontal="centerContinuous" vertical="center"/>
    </xf>
    <xf numFmtId="0" fontId="13" fillId="0" borderId="29" xfId="0" applyFont="1" applyBorder="1" applyAlignment="1">
      <alignment horizontal="centerContinuous" vertical="center"/>
    </xf>
    <xf numFmtId="0" fontId="12" fillId="0" borderId="4" xfId="0" applyFont="1" applyBorder="1" applyAlignment="1">
      <alignment horizontal="centerContinuous" vertical="center" wrapText="1"/>
    </xf>
    <xf numFmtId="0" fontId="21" fillId="0" borderId="36" xfId="0" applyFont="1" applyBorder="1" applyAlignment="1">
      <alignment horizontal="centerContinuous" vertical="center" wrapText="1"/>
    </xf>
    <xf numFmtId="0" fontId="12" fillId="0" borderId="36" xfId="0" applyFont="1" applyBorder="1" applyAlignment="1">
      <alignment horizontal="centerContinuous" vertical="center" wrapText="1"/>
    </xf>
    <xf numFmtId="0" fontId="6" fillId="0" borderId="36" xfId="0" applyFont="1" applyBorder="1" applyAlignment="1">
      <alignment horizontal="centerContinuous" vertical="center"/>
    </xf>
    <xf numFmtId="0" fontId="6" fillId="0" borderId="37" xfId="0" applyFont="1" applyBorder="1" applyAlignment="1">
      <alignment horizontal="centerContinuous" vertical="center"/>
    </xf>
    <xf numFmtId="0" fontId="13" fillId="0" borderId="37" xfId="0" applyFont="1" applyBorder="1" applyAlignment="1">
      <alignment horizontal="centerContinuous" vertical="center"/>
    </xf>
    <xf numFmtId="0" fontId="34" fillId="0" borderId="26" xfId="0" applyFont="1" applyBorder="1" applyAlignment="1">
      <alignment horizontal="left" vertical="center" wrapText="1" indent="1"/>
    </xf>
    <xf numFmtId="0" fontId="20" fillId="3" borderId="8" xfId="0" applyFont="1" applyFill="1" applyBorder="1" applyAlignment="1">
      <alignment horizontal="center" vertical="center"/>
    </xf>
    <xf numFmtId="0" fontId="19" fillId="2" borderId="38" xfId="25" applyNumberFormat="1" applyFont="1" applyFill="1" applyBorder="1" applyAlignment="1" applyProtection="1">
      <alignment horizontal="center" vertical="center" wrapText="1"/>
    </xf>
    <xf numFmtId="0" fontId="15" fillId="0" borderId="0" xfId="0" applyFont="1" applyFill="1" applyBorder="1"/>
    <xf numFmtId="0" fontId="6" fillId="0" borderId="8" xfId="0" applyFont="1" applyBorder="1" applyAlignment="1">
      <alignment horizontal="center"/>
    </xf>
    <xf numFmtId="9" fontId="14" fillId="3" borderId="14" xfId="32" applyFont="1" applyFill="1" applyBorder="1" applyAlignment="1">
      <alignment horizontal="center" vertical="center"/>
    </xf>
    <xf numFmtId="0" fontId="14" fillId="3" borderId="13" xfId="0" applyFont="1" applyFill="1" applyBorder="1" applyAlignment="1">
      <alignment horizontal="center" vertical="center"/>
    </xf>
    <xf numFmtId="10" fontId="14" fillId="3" borderId="13" xfId="0" applyNumberFormat="1" applyFont="1" applyFill="1" applyBorder="1" applyAlignment="1">
      <alignment horizontal="center" vertical="center"/>
    </xf>
    <xf numFmtId="10" fontId="14" fillId="3" borderId="14" xfId="0" applyNumberFormat="1" applyFont="1" applyFill="1" applyBorder="1" applyAlignment="1">
      <alignment horizontal="center" vertical="center"/>
    </xf>
    <xf numFmtId="10" fontId="14" fillId="3" borderId="7" xfId="0" applyNumberFormat="1" applyFont="1" applyFill="1" applyBorder="1" applyAlignment="1">
      <alignment horizontal="center" vertical="center"/>
    </xf>
    <xf numFmtId="10" fontId="14" fillId="3" borderId="33" xfId="0" applyNumberFormat="1" applyFont="1" applyFill="1" applyBorder="1" applyAlignment="1">
      <alignment horizontal="center" vertical="center"/>
    </xf>
    <xf numFmtId="0" fontId="45" fillId="3" borderId="9" xfId="0" applyFont="1" applyFill="1" applyBorder="1" applyAlignment="1">
      <alignment horizontal="center" vertical="center"/>
    </xf>
    <xf numFmtId="0" fontId="45" fillId="3" borderId="13" xfId="0" applyFont="1" applyFill="1" applyBorder="1" applyAlignment="1">
      <alignment horizontal="center" vertical="center"/>
    </xf>
    <xf numFmtId="0" fontId="54" fillId="2" borderId="9" xfId="25" applyNumberFormat="1" applyFont="1" applyFill="1" applyBorder="1" applyAlignment="1" applyProtection="1">
      <alignment horizontal="left" vertical="center" wrapText="1"/>
    </xf>
    <xf numFmtId="0" fontId="54" fillId="2" borderId="13" xfId="25" applyNumberFormat="1" applyFont="1" applyFill="1" applyBorder="1" applyAlignment="1" applyProtection="1">
      <alignment horizontal="left" vertical="center" wrapText="1"/>
    </xf>
    <xf numFmtId="0" fontId="54" fillId="2" borderId="14" xfId="25" applyNumberFormat="1" applyFont="1" applyFill="1" applyBorder="1" applyAlignment="1" applyProtection="1">
      <alignment horizontal="left" vertical="center" wrapText="1"/>
    </xf>
    <xf numFmtId="0" fontId="13" fillId="3" borderId="9"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6" fillId="0" borderId="0" xfId="0" applyFont="1" applyAlignment="1">
      <alignment horizontal="center" vertical="center"/>
    </xf>
    <xf numFmtId="9" fontId="0" fillId="0" borderId="24" xfId="0" applyNumberFormat="1" applyBorder="1" applyAlignment="1" applyProtection="1">
      <alignment horizontal="center"/>
      <protection locked="0"/>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27" xfId="0" applyFont="1" applyBorder="1" applyAlignment="1">
      <alignment horizont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Fill="1" applyBorder="1" applyAlignment="1">
      <alignment vertical="center"/>
    </xf>
    <xf numFmtId="0" fontId="56" fillId="0" borderId="0" xfId="0" applyFont="1" applyAlignment="1">
      <alignment vertical="center"/>
    </xf>
    <xf numFmtId="3" fontId="50" fillId="0" borderId="46" xfId="0" applyNumberFormat="1" applyFont="1" applyBorder="1" applyAlignment="1">
      <alignment horizontal="center"/>
    </xf>
    <xf numFmtId="3" fontId="50" fillId="0" borderId="47" xfId="0" applyNumberFormat="1" applyFont="1" applyBorder="1" applyAlignment="1">
      <alignment horizontal="center"/>
    </xf>
    <xf numFmtId="3" fontId="4" fillId="0" borderId="0" xfId="2" applyNumberFormat="1" applyBorder="1" applyAlignment="1" applyProtection="1">
      <alignment vertical="center" wrapText="1"/>
    </xf>
    <xf numFmtId="0" fontId="20" fillId="0" borderId="0" xfId="0" applyFont="1" applyBorder="1" applyAlignment="1">
      <alignment vertical="center"/>
    </xf>
    <xf numFmtId="0" fontId="16" fillId="0" borderId="0" xfId="0" applyFont="1" applyAlignment="1" applyProtection="1">
      <alignment horizontal="center" vertical="center"/>
    </xf>
    <xf numFmtId="9" fontId="14" fillId="3" borderId="13" xfId="32" applyFont="1" applyFill="1" applyBorder="1" applyAlignment="1" applyProtection="1">
      <alignment horizontal="center" vertical="center"/>
    </xf>
    <xf numFmtId="10" fontId="14" fillId="3" borderId="9" xfId="0" applyNumberFormat="1" applyFont="1" applyFill="1" applyBorder="1" applyAlignment="1" applyProtection="1">
      <alignment horizontal="center" vertical="center"/>
    </xf>
    <xf numFmtId="10" fontId="14" fillId="3" borderId="30" xfId="0" applyNumberFormat="1" applyFont="1" applyFill="1" applyBorder="1" applyAlignment="1" applyProtection="1">
      <alignment horizontal="center" vertical="center"/>
    </xf>
    <xf numFmtId="4" fontId="13" fillId="0" borderId="0" xfId="3" applyNumberFormat="1" applyFont="1" applyBorder="1" applyAlignment="1" applyProtection="1">
      <alignment horizontal="center" vertical="center"/>
    </xf>
    <xf numFmtId="0" fontId="13" fillId="3" borderId="14"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protection locked="0"/>
    </xf>
    <xf numFmtId="0" fontId="63" fillId="0" borderId="0" xfId="0" applyFont="1" applyAlignment="1">
      <alignment horizontal="justify" vertical="center" wrapText="1"/>
    </xf>
    <xf numFmtId="0" fontId="64" fillId="0" borderId="0" xfId="0" applyFont="1" applyAlignment="1">
      <alignment vertical="center"/>
    </xf>
    <xf numFmtId="0" fontId="64" fillId="0" borderId="0" xfId="0" applyFont="1" applyBorder="1" applyAlignment="1">
      <alignment vertical="center"/>
    </xf>
    <xf numFmtId="0" fontId="65" fillId="0" borderId="0" xfId="0" applyFont="1" applyAlignment="1">
      <alignment vertical="center"/>
    </xf>
    <xf numFmtId="0" fontId="65" fillId="0" borderId="0" xfId="0" applyFont="1" applyAlignment="1">
      <alignment horizontal="left" vertical="top"/>
    </xf>
    <xf numFmtId="0" fontId="66" fillId="0" borderId="0" xfId="0" applyFont="1" applyAlignment="1">
      <alignment horizontal="left"/>
    </xf>
    <xf numFmtId="0" fontId="65" fillId="0" borderId="0" xfId="0" applyFont="1" applyAlignment="1"/>
    <xf numFmtId="0" fontId="65" fillId="0" borderId="0" xfId="0" applyFont="1" applyAlignment="1" applyProtection="1">
      <alignment horizontal="left" vertical="top"/>
    </xf>
    <xf numFmtId="0" fontId="66" fillId="0" borderId="0" xfId="0" applyFont="1"/>
    <xf numFmtId="0" fontId="65" fillId="0" borderId="0" xfId="0" applyFont="1" applyBorder="1" applyAlignment="1">
      <alignment horizontal="left" vertical="top"/>
    </xf>
    <xf numFmtId="0" fontId="65" fillId="0" borderId="0" xfId="0" applyFont="1" applyAlignment="1">
      <alignment vertical="top"/>
    </xf>
    <xf numFmtId="0" fontId="65" fillId="0" borderId="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3" fillId="0" borderId="0" xfId="0" applyFont="1" applyAlignment="1">
      <alignment vertical="center"/>
    </xf>
    <xf numFmtId="3" fontId="68" fillId="0" borderId="0" xfId="0" applyNumberFormat="1" applyFont="1" applyAlignment="1">
      <alignment horizontal="left" vertical="top"/>
    </xf>
    <xf numFmtId="0" fontId="68" fillId="0" borderId="0" xfId="0" applyFont="1" applyAlignment="1">
      <alignment vertical="top"/>
    </xf>
    <xf numFmtId="3" fontId="68" fillId="0" borderId="0" xfId="0" applyNumberFormat="1" applyFont="1" applyAlignment="1">
      <alignment vertical="top"/>
    </xf>
    <xf numFmtId="0" fontId="13" fillId="3" borderId="48" xfId="0" applyFont="1" applyFill="1" applyBorder="1" applyAlignment="1">
      <alignment horizontal="center" vertical="center" wrapText="1"/>
    </xf>
    <xf numFmtId="0" fontId="6" fillId="5" borderId="1" xfId="0" applyFont="1" applyFill="1" applyBorder="1" applyAlignment="1">
      <alignment horizontal="center"/>
    </xf>
    <xf numFmtId="0" fontId="6" fillId="5" borderId="2" xfId="0" applyFont="1" applyFill="1" applyBorder="1" applyAlignment="1">
      <alignment horizontal="center"/>
    </xf>
    <xf numFmtId="0" fontId="22" fillId="0" borderId="91" xfId="0" applyFont="1" applyBorder="1" applyAlignment="1" applyProtection="1">
      <alignment horizontal="center" vertical="center"/>
      <protection locked="0" hidden="1"/>
    </xf>
    <xf numFmtId="0" fontId="22" fillId="0" borderId="92" xfId="0" applyFont="1" applyBorder="1" applyAlignment="1" applyProtection="1">
      <alignment horizontal="center" vertical="center"/>
      <protection locked="0" hidden="1"/>
    </xf>
    <xf numFmtId="0" fontId="22" fillId="0" borderId="93" xfId="0" applyFont="1" applyBorder="1" applyAlignment="1" applyProtection="1">
      <alignment horizontal="center" vertical="center"/>
      <protection locked="0" hidden="1"/>
    </xf>
    <xf numFmtId="0" fontId="22" fillId="0" borderId="94" xfId="0" applyFont="1" applyBorder="1" applyAlignment="1" applyProtection="1">
      <alignment horizontal="center" vertical="center"/>
      <protection locked="0" hidden="1"/>
    </xf>
    <xf numFmtId="0" fontId="22" fillId="0" borderId="95" xfId="0" applyFont="1" applyBorder="1" applyAlignment="1" applyProtection="1">
      <alignment horizontal="center" vertical="center"/>
      <protection locked="0" hidden="1"/>
    </xf>
    <xf numFmtId="0" fontId="22" fillId="0" borderId="96" xfId="0" applyFont="1" applyBorder="1" applyAlignment="1" applyProtection="1">
      <alignment horizontal="center" vertical="center"/>
      <protection locked="0" hidden="1"/>
    </xf>
    <xf numFmtId="0" fontId="22" fillId="0" borderId="97" xfId="0" applyFont="1" applyBorder="1" applyAlignment="1" applyProtection="1">
      <alignment horizontal="center" vertical="center"/>
      <protection locked="0" hidden="1"/>
    </xf>
    <xf numFmtId="0" fontId="22" fillId="0" borderId="98" xfId="0" applyFont="1" applyBorder="1" applyAlignment="1" applyProtection="1">
      <alignment horizontal="center" vertical="center"/>
      <protection locked="0" hidden="1"/>
    </xf>
    <xf numFmtId="0" fontId="22" fillId="0" borderId="99" xfId="0" applyFont="1" applyBorder="1" applyAlignment="1" applyProtection="1">
      <alignment horizontal="center" vertical="center"/>
      <protection locked="0" hidden="1"/>
    </xf>
    <xf numFmtId="0" fontId="13" fillId="0" borderId="52" xfId="0" applyFont="1" applyBorder="1" applyAlignment="1" applyProtection="1">
      <alignment horizontal="left" vertical="center" wrapText="1"/>
      <protection hidden="1"/>
    </xf>
    <xf numFmtId="0" fontId="22" fillId="0" borderId="97" xfId="0" applyFont="1" applyBorder="1" applyAlignment="1" applyProtection="1">
      <alignment horizontal="center" vertical="center"/>
      <protection hidden="1"/>
    </xf>
    <xf numFmtId="0" fontId="22" fillId="0" borderId="98"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13" fillId="0" borderId="53" xfId="0" applyFont="1" applyBorder="1" applyAlignment="1" applyProtection="1">
      <alignment horizontal="left" vertical="center" wrapText="1"/>
      <protection hidden="1"/>
    </xf>
    <xf numFmtId="0" fontId="22" fillId="0" borderId="91" xfId="0" applyFont="1" applyBorder="1" applyAlignment="1" applyProtection="1">
      <alignment horizontal="center" vertical="center"/>
      <protection hidden="1"/>
    </xf>
    <xf numFmtId="0" fontId="22" fillId="0" borderId="92" xfId="0" applyFont="1" applyBorder="1" applyAlignment="1" applyProtection="1">
      <alignment horizontal="center" vertical="center"/>
      <protection hidden="1"/>
    </xf>
    <xf numFmtId="0" fontId="22" fillId="0" borderId="93" xfId="0" applyFont="1" applyBorder="1" applyAlignment="1" applyProtection="1">
      <alignment horizontal="center" vertical="center"/>
      <protection hidden="1"/>
    </xf>
    <xf numFmtId="0" fontId="13" fillId="0" borderId="54" xfId="0" applyFont="1" applyBorder="1" applyAlignment="1" applyProtection="1">
      <alignment horizontal="left" vertical="center" wrapText="1"/>
      <protection hidden="1"/>
    </xf>
    <xf numFmtId="0" fontId="22" fillId="0" borderId="94"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96" xfId="0" applyFont="1" applyBorder="1" applyAlignment="1" applyProtection="1">
      <alignment horizontal="center" vertical="center"/>
      <protection hidden="1"/>
    </xf>
    <xf numFmtId="9" fontId="22" fillId="0" borderId="100" xfId="32" applyFont="1" applyBorder="1" applyAlignment="1" applyProtection="1">
      <alignment horizontal="center" vertical="center"/>
      <protection hidden="1"/>
    </xf>
    <xf numFmtId="9" fontId="22" fillId="0" borderId="101" xfId="32" applyFont="1" applyBorder="1" applyAlignment="1" applyProtection="1">
      <alignment horizontal="center" vertical="center"/>
      <protection hidden="1"/>
    </xf>
    <xf numFmtId="9" fontId="22" fillId="0" borderId="102" xfId="32" applyFont="1" applyBorder="1" applyAlignment="1" applyProtection="1">
      <alignment horizontal="center" vertical="center"/>
      <protection hidden="1"/>
    </xf>
    <xf numFmtId="2" fontId="6" fillId="0" borderId="56" xfId="0" applyNumberFormat="1" applyFont="1" applyFill="1" applyBorder="1" applyAlignment="1" applyProtection="1">
      <alignment horizontal="centerContinuous" vertical="center"/>
      <protection locked="0" hidden="1"/>
    </xf>
    <xf numFmtId="0" fontId="20" fillId="0" borderId="57" xfId="0" applyFont="1" applyBorder="1" applyAlignment="1" applyProtection="1">
      <alignment horizontal="centerContinuous" vertical="center"/>
      <protection hidden="1"/>
    </xf>
    <xf numFmtId="0" fontId="13" fillId="3" borderId="55" xfId="0" applyFont="1" applyFill="1" applyBorder="1" applyAlignment="1" applyProtection="1">
      <alignment horizontal="center" vertical="center" wrapText="1"/>
      <protection hidden="1"/>
    </xf>
    <xf numFmtId="0" fontId="20" fillId="0" borderId="58" xfId="0" applyFont="1" applyBorder="1" applyAlignment="1" applyProtection="1">
      <alignment horizontal="centerContinuous" vertical="center"/>
      <protection hidden="1"/>
    </xf>
    <xf numFmtId="0" fontId="13" fillId="3" borderId="39" xfId="0" applyFont="1" applyFill="1" applyBorder="1" applyAlignment="1" applyProtection="1">
      <alignment horizontal="center" vertical="center" wrapText="1"/>
      <protection hidden="1"/>
    </xf>
    <xf numFmtId="9" fontId="16" fillId="2" borderId="40" xfId="32" applyFont="1" applyFill="1" applyBorder="1" applyAlignment="1" applyProtection="1">
      <alignment horizontal="center" vertical="center"/>
      <protection hidden="1"/>
    </xf>
    <xf numFmtId="0" fontId="20" fillId="0" borderId="59" xfId="0" applyFont="1" applyBorder="1" applyAlignment="1" applyProtection="1">
      <alignment horizontal="centerContinuous" vertical="center"/>
      <protection hidden="1"/>
    </xf>
    <xf numFmtId="0" fontId="13" fillId="3" borderId="56" xfId="0" applyFont="1" applyFill="1" applyBorder="1" applyAlignment="1" applyProtection="1">
      <alignment horizontal="center" vertical="center" wrapText="1"/>
      <protection hidden="1"/>
    </xf>
    <xf numFmtId="0" fontId="20" fillId="0" borderId="60" xfId="0" applyFont="1" applyBorder="1" applyAlignment="1" applyProtection="1">
      <alignment horizontal="centerContinuous" vertical="center"/>
      <protection hidden="1"/>
    </xf>
    <xf numFmtId="0" fontId="13" fillId="3" borderId="40" xfId="0" applyFont="1" applyFill="1" applyBorder="1" applyAlignment="1" applyProtection="1">
      <alignment horizontal="center" vertical="center" wrapText="1"/>
      <protection hidden="1"/>
    </xf>
    <xf numFmtId="9" fontId="16" fillId="2" borderId="39" xfId="32" applyFont="1" applyFill="1" applyBorder="1" applyAlignment="1" applyProtection="1">
      <alignment horizontal="center" vertical="center"/>
      <protection hidden="1"/>
    </xf>
    <xf numFmtId="9" fontId="16" fillId="2" borderId="61" xfId="32"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wrapText="1"/>
      <protection locked="0" hidden="1"/>
    </xf>
    <xf numFmtId="0" fontId="6" fillId="2" borderId="61" xfId="0" applyFont="1" applyFill="1" applyBorder="1" applyAlignment="1" applyProtection="1">
      <alignment horizontal="center" vertical="center" wrapText="1"/>
      <protection locked="0" hidden="1"/>
    </xf>
    <xf numFmtId="9" fontId="6" fillId="2" borderId="56" xfId="32" applyFont="1" applyFill="1" applyBorder="1" applyAlignment="1" applyProtection="1">
      <alignment horizontal="centerContinuous" vertical="distributed" wrapText="1"/>
      <protection hidden="1"/>
    </xf>
    <xf numFmtId="9" fontId="6" fillId="2" borderId="59" xfId="32" applyFont="1" applyFill="1" applyBorder="1" applyAlignment="1" applyProtection="1">
      <alignment horizontal="centerContinuous" vertical="distributed" wrapText="1"/>
      <protection hidden="1"/>
    </xf>
    <xf numFmtId="9" fontId="6" fillId="2" borderId="60" xfId="32" applyFont="1" applyFill="1" applyBorder="1" applyAlignment="1" applyProtection="1">
      <alignment horizontal="centerContinuous" vertical="distributed" wrapText="1"/>
      <protection hidden="1"/>
    </xf>
    <xf numFmtId="9" fontId="6" fillId="2" borderId="59" xfId="32" applyFont="1" applyFill="1" applyBorder="1" applyAlignment="1" applyProtection="1">
      <alignment horizontal="centerContinuous" vertical="center" wrapText="1"/>
      <protection hidden="1"/>
    </xf>
    <xf numFmtId="9" fontId="6" fillId="2" borderId="60" xfId="32" applyFont="1" applyFill="1" applyBorder="1" applyAlignment="1" applyProtection="1">
      <alignment horizontal="centerContinuous" vertical="center" wrapText="1"/>
      <protection hidden="1"/>
    </xf>
    <xf numFmtId="9" fontId="6" fillId="2" borderId="56" xfId="32" applyFont="1" applyFill="1" applyBorder="1" applyAlignment="1" applyProtection="1">
      <alignment horizontal="centerContinuous" vertical="center" wrapText="1"/>
      <protection hidden="1"/>
    </xf>
    <xf numFmtId="9" fontId="6" fillId="2" borderId="62" xfId="32" applyFont="1" applyFill="1" applyBorder="1" applyAlignment="1" applyProtection="1">
      <alignment horizontal="centerContinuous" vertical="center" wrapText="1"/>
      <protection hidden="1"/>
    </xf>
    <xf numFmtId="9" fontId="6" fillId="2" borderId="63" xfId="32" applyFont="1" applyFill="1" applyBorder="1" applyAlignment="1" applyProtection="1">
      <alignment horizontal="centerContinuous" vertical="center" wrapText="1"/>
      <protection hidden="1"/>
    </xf>
    <xf numFmtId="167" fontId="6" fillId="2" borderId="1" xfId="0" applyNumberFormat="1" applyFont="1" applyFill="1" applyBorder="1" applyAlignment="1" applyProtection="1">
      <alignment vertical="center"/>
      <protection hidden="1"/>
    </xf>
    <xf numFmtId="167" fontId="6" fillId="2" borderId="3" xfId="0" applyNumberFormat="1" applyFont="1" applyFill="1" applyBorder="1" applyAlignment="1" applyProtection="1">
      <alignment vertical="center"/>
      <protection hidden="1"/>
    </xf>
    <xf numFmtId="3" fontId="13" fillId="0" borderId="19" xfId="3" applyNumberFormat="1" applyFont="1" applyBorder="1" applyAlignment="1" applyProtection="1">
      <alignment horizontal="center" vertical="center"/>
      <protection locked="0" hidden="1"/>
    </xf>
    <xf numFmtId="9" fontId="13" fillId="0" borderId="19" xfId="32" applyFont="1" applyBorder="1" applyAlignment="1" applyProtection="1">
      <alignment horizontal="center" vertical="center"/>
      <protection hidden="1"/>
    </xf>
    <xf numFmtId="9" fontId="6" fillId="0" borderId="19" xfId="32" applyFont="1" applyBorder="1" applyAlignment="1" applyProtection="1">
      <alignment horizontal="center" vertical="center"/>
      <protection hidden="1"/>
    </xf>
    <xf numFmtId="3" fontId="13" fillId="0" borderId="19" xfId="3" applyNumberFormat="1" applyFont="1" applyBorder="1" applyAlignment="1" applyProtection="1">
      <alignment horizontal="center" vertical="center"/>
      <protection hidden="1"/>
    </xf>
    <xf numFmtId="9" fontId="6" fillId="0" borderId="67" xfId="32" applyFont="1" applyBorder="1" applyAlignment="1" applyProtection="1">
      <alignment horizontal="center" vertical="center"/>
      <protection hidden="1"/>
    </xf>
    <xf numFmtId="3" fontId="4" fillId="0" borderId="19" xfId="2" applyNumberFormat="1" applyBorder="1" applyAlignment="1" applyProtection="1">
      <alignment horizontal="center" vertical="center"/>
      <protection hidden="1"/>
    </xf>
    <xf numFmtId="9" fontId="6" fillId="0" borderId="68" xfId="32" applyFont="1" applyBorder="1" applyAlignment="1" applyProtection="1">
      <alignment horizontal="center" vertical="center"/>
      <protection hidden="1"/>
    </xf>
    <xf numFmtId="9" fontId="0" fillId="0" borderId="59" xfId="0" applyNumberFormat="1" applyBorder="1" applyAlignment="1" applyProtection="1">
      <alignment horizontal="center"/>
      <protection hidden="1"/>
    </xf>
    <xf numFmtId="9" fontId="22" fillId="0" borderId="69" xfId="32" applyFont="1" applyBorder="1" applyAlignment="1" applyProtection="1">
      <alignment horizontal="center"/>
      <protection hidden="1"/>
    </xf>
    <xf numFmtId="9" fontId="22" fillId="0" borderId="41" xfId="32" applyFont="1" applyBorder="1" applyAlignment="1" applyProtection="1">
      <alignment horizontal="center"/>
      <protection hidden="1"/>
    </xf>
    <xf numFmtId="9" fontId="22" fillId="0" borderId="70" xfId="32" applyFont="1" applyBorder="1" applyAlignment="1" applyProtection="1">
      <alignment horizontal="center"/>
      <protection hidden="1"/>
    </xf>
    <xf numFmtId="0" fontId="10" fillId="0" borderId="52" xfId="0" applyFont="1" applyBorder="1" applyAlignment="1" applyProtection="1">
      <alignment horizontal="left" vertical="center" wrapText="1" indent="1"/>
      <protection hidden="1"/>
    </xf>
    <xf numFmtId="0" fontId="10" fillId="0" borderId="53" xfId="0" applyFont="1" applyBorder="1" applyAlignment="1" applyProtection="1">
      <alignment horizontal="left" vertical="center" wrapText="1" indent="1"/>
      <protection hidden="1"/>
    </xf>
    <xf numFmtId="0" fontId="10" fillId="0" borderId="54" xfId="0" applyFont="1" applyBorder="1" applyAlignment="1" applyProtection="1">
      <alignment horizontal="left" vertical="center" wrapText="1" indent="1"/>
      <protection hidden="1"/>
    </xf>
    <xf numFmtId="2" fontId="6" fillId="0" borderId="55" xfId="0" applyNumberFormat="1" applyFont="1" applyFill="1" applyBorder="1" applyAlignment="1" applyProtection="1">
      <alignment horizontal="centerContinuous" vertical="center"/>
      <protection hidden="1"/>
    </xf>
    <xf numFmtId="2" fontId="6" fillId="0" borderId="56" xfId="0" applyNumberFormat="1" applyFont="1" applyFill="1" applyBorder="1" applyAlignment="1" applyProtection="1">
      <alignment horizontal="centerContinuous" vertical="center"/>
      <protection hidden="1"/>
    </xf>
    <xf numFmtId="2" fontId="13" fillId="2" borderId="56" xfId="0" applyNumberFormat="1" applyFont="1" applyFill="1" applyBorder="1" applyAlignment="1" applyProtection="1">
      <alignment horizontal="centerContinuous" vertical="center" wrapText="1"/>
      <protection hidden="1"/>
    </xf>
    <xf numFmtId="2" fontId="13" fillId="2" borderId="60" xfId="0" applyNumberFormat="1" applyFont="1" applyFill="1" applyBorder="1" applyAlignment="1" applyProtection="1">
      <alignment horizontal="centerContinuous" vertical="center" wrapText="1"/>
      <protection hidden="1"/>
    </xf>
    <xf numFmtId="2" fontId="13" fillId="2" borderId="56" xfId="0" applyNumberFormat="1" applyFont="1" applyFill="1" applyBorder="1" applyAlignment="1" applyProtection="1">
      <alignment horizontal="centerContinuous" vertical="distributed" wrapText="1"/>
      <protection hidden="1"/>
    </xf>
    <xf numFmtId="2" fontId="13" fillId="2" borderId="60" xfId="0" applyNumberFormat="1" applyFont="1" applyFill="1" applyBorder="1" applyAlignment="1" applyProtection="1">
      <alignment horizontal="centerContinuous" vertical="distributed" wrapText="1"/>
      <protection hidden="1"/>
    </xf>
    <xf numFmtId="0" fontId="6" fillId="2" borderId="1" xfId="0" applyFont="1" applyFill="1" applyBorder="1" applyAlignment="1" applyProtection="1">
      <alignment vertical="center" wrapText="1"/>
      <protection hidden="1"/>
    </xf>
    <xf numFmtId="167" fontId="13" fillId="2" borderId="2" xfId="3"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vertical="center"/>
      <protection hidden="1"/>
    </xf>
    <xf numFmtId="167" fontId="6" fillId="2" borderId="2" xfId="0" applyNumberFormat="1" applyFont="1" applyFill="1" applyBorder="1" applyAlignment="1" applyProtection="1">
      <alignment vertical="center"/>
      <protection hidden="1"/>
    </xf>
    <xf numFmtId="0" fontId="13" fillId="0" borderId="2" xfId="0" applyFont="1" applyBorder="1" applyAlignment="1" applyProtection="1">
      <alignment vertical="center"/>
      <protection hidden="1"/>
    </xf>
    <xf numFmtId="167" fontId="6" fillId="2" borderId="38" xfId="0" applyNumberFormat="1" applyFont="1" applyFill="1" applyBorder="1" applyAlignment="1" applyProtection="1">
      <alignment vertical="center"/>
      <protection hidden="1"/>
    </xf>
    <xf numFmtId="0" fontId="27" fillId="2" borderId="24" xfId="25" applyNumberFormat="1" applyFont="1" applyFill="1" applyBorder="1" applyAlignment="1" applyProtection="1">
      <alignment horizontal="justify" vertical="top" wrapText="1"/>
      <protection hidden="1"/>
    </xf>
    <xf numFmtId="0" fontId="13" fillId="0" borderId="16" xfId="0" applyFont="1" applyBorder="1" applyAlignment="1" applyProtection="1">
      <alignment vertical="center"/>
      <protection hidden="1"/>
    </xf>
    <xf numFmtId="3" fontId="13" fillId="0" borderId="16" xfId="3" applyNumberFormat="1" applyFont="1" applyBorder="1" applyAlignment="1" applyProtection="1">
      <alignment horizontal="center" vertical="center"/>
      <protection hidden="1"/>
    </xf>
    <xf numFmtId="3" fontId="13" fillId="0" borderId="24" xfId="3" applyNumberFormat="1" applyFont="1" applyBorder="1" applyAlignment="1" applyProtection="1">
      <alignment horizontal="center" vertical="center"/>
      <protection hidden="1"/>
    </xf>
    <xf numFmtId="3" fontId="13" fillId="0" borderId="64" xfId="3" applyNumberFormat="1" applyFont="1" applyBorder="1" applyAlignment="1" applyProtection="1">
      <alignment horizontal="center" vertical="center"/>
      <protection hidden="1"/>
    </xf>
    <xf numFmtId="0" fontId="13" fillId="0" borderId="19" xfId="0" applyFont="1" applyBorder="1" applyAlignment="1" applyProtection="1">
      <alignment vertical="center"/>
      <protection hidden="1"/>
    </xf>
    <xf numFmtId="0" fontId="27" fillId="0" borderId="24" xfId="25" applyNumberFormat="1" applyFont="1" applyFill="1" applyBorder="1" applyAlignment="1" applyProtection="1">
      <alignment horizontal="justify" vertical="top" wrapText="1"/>
      <protection hidden="1"/>
    </xf>
    <xf numFmtId="0" fontId="18" fillId="2" borderId="18" xfId="25" applyNumberFormat="1" applyFont="1" applyFill="1" applyBorder="1" applyAlignment="1" applyProtection="1">
      <alignment vertical="center" wrapText="1"/>
      <protection hidden="1"/>
    </xf>
    <xf numFmtId="0" fontId="18" fillId="2" borderId="19" xfId="25" applyNumberFormat="1" applyFont="1" applyFill="1" applyBorder="1" applyAlignment="1" applyProtection="1">
      <alignment vertical="center" wrapText="1"/>
      <protection hidden="1"/>
    </xf>
    <xf numFmtId="0" fontId="18" fillId="2" borderId="21" xfId="25" applyNumberFormat="1" applyFont="1" applyFill="1" applyBorder="1" applyAlignment="1" applyProtection="1">
      <alignment vertical="center" wrapText="1"/>
      <protection hidden="1"/>
    </xf>
    <xf numFmtId="0" fontId="13" fillId="0" borderId="22" xfId="0" applyFont="1" applyBorder="1" applyAlignment="1" applyProtection="1">
      <alignment vertical="center"/>
      <protection hidden="1"/>
    </xf>
    <xf numFmtId="0" fontId="18" fillId="2" borderId="22" xfId="25" applyNumberFormat="1" applyFont="1" applyFill="1" applyBorder="1" applyAlignment="1" applyProtection="1">
      <alignment vertical="center" wrapText="1"/>
      <protection hidden="1"/>
    </xf>
    <xf numFmtId="3" fontId="13" fillId="0" borderId="22" xfId="3" applyNumberFormat="1" applyFont="1" applyBorder="1" applyAlignment="1" applyProtection="1">
      <alignment horizontal="center" vertical="center"/>
      <protection hidden="1"/>
    </xf>
    <xf numFmtId="3" fontId="13" fillId="0" borderId="65" xfId="3" applyNumberFormat="1" applyFont="1" applyBorder="1" applyAlignment="1" applyProtection="1">
      <alignment horizontal="center" vertical="center"/>
      <protection hidden="1"/>
    </xf>
    <xf numFmtId="3" fontId="13" fillId="0" borderId="66" xfId="3" applyNumberFormat="1" applyFont="1" applyBorder="1" applyAlignment="1" applyProtection="1">
      <alignment horizontal="center" vertical="center"/>
      <protection locked="0" hidden="1"/>
    </xf>
    <xf numFmtId="0" fontId="13" fillId="0" borderId="19" xfId="0" applyFont="1" applyBorder="1" applyAlignment="1" applyProtection="1">
      <alignment horizontal="center" vertical="center"/>
      <protection locked="0" hidden="1"/>
    </xf>
    <xf numFmtId="0" fontId="6" fillId="0" borderId="55" xfId="0" applyFont="1" applyFill="1" applyBorder="1" applyAlignment="1" applyProtection="1">
      <alignment horizontal="centerContinuous" vertical="center"/>
      <protection locked="0" hidden="1"/>
    </xf>
    <xf numFmtId="0" fontId="6" fillId="0" borderId="56" xfId="0" applyFont="1" applyFill="1" applyBorder="1" applyAlignment="1" applyProtection="1">
      <alignment horizontal="centerContinuous" vertical="center"/>
      <protection locked="0" hidden="1"/>
    </xf>
    <xf numFmtId="3" fontId="52" fillId="6" borderId="71" xfId="27" applyNumberFormat="1" applyFont="1" applyFill="1" applyBorder="1" applyAlignment="1" applyProtection="1">
      <alignment horizontal="center" vertical="center"/>
      <protection locked="0"/>
    </xf>
    <xf numFmtId="3" fontId="52" fillId="6" borderId="72" xfId="27" applyNumberFormat="1" applyFont="1" applyFill="1" applyBorder="1" applyAlignment="1" applyProtection="1">
      <alignment horizontal="center" vertical="center"/>
      <protection locked="0"/>
    </xf>
    <xf numFmtId="0" fontId="69" fillId="6" borderId="72" xfId="0" applyFont="1" applyFill="1" applyBorder="1" applyAlignment="1" applyProtection="1">
      <alignment vertical="center"/>
      <protection locked="0"/>
    </xf>
    <xf numFmtId="0" fontId="69" fillId="6" borderId="76" xfId="0" applyFont="1" applyFill="1" applyBorder="1" applyAlignment="1" applyProtection="1">
      <alignment vertical="center"/>
      <protection locked="0"/>
    </xf>
    <xf numFmtId="3" fontId="52" fillId="0" borderId="71" xfId="27" applyNumberFormat="1" applyFont="1" applyFill="1" applyBorder="1" applyAlignment="1" applyProtection="1">
      <alignment horizontal="center" vertical="center"/>
      <protection locked="0"/>
    </xf>
    <xf numFmtId="3" fontId="52" fillId="0" borderId="72" xfId="27" applyNumberFormat="1" applyFont="1" applyFill="1" applyBorder="1" applyAlignment="1" applyProtection="1">
      <alignment horizontal="center" vertical="center"/>
      <protection locked="0"/>
    </xf>
    <xf numFmtId="0" fontId="69" fillId="0" borderId="72" xfId="0" applyFont="1" applyFill="1" applyBorder="1" applyAlignment="1" applyProtection="1">
      <alignment vertical="center"/>
      <protection locked="0"/>
    </xf>
    <xf numFmtId="0" fontId="69" fillId="0" borderId="78" xfId="0" applyFont="1" applyFill="1" applyBorder="1" applyAlignment="1" applyProtection="1">
      <alignment vertical="center"/>
      <protection locked="0"/>
    </xf>
    <xf numFmtId="3" fontId="52" fillId="0" borderId="49" xfId="27" applyNumberFormat="1" applyFont="1" applyFill="1" applyBorder="1" applyAlignment="1" applyProtection="1">
      <alignment horizontal="center"/>
      <protection locked="0"/>
    </xf>
    <xf numFmtId="0" fontId="69" fillId="6" borderId="71" xfId="0" applyFont="1" applyFill="1" applyBorder="1" applyAlignment="1" applyProtection="1">
      <alignment horizontal="center" vertical="center"/>
      <protection locked="0"/>
    </xf>
    <xf numFmtId="0" fontId="69" fillId="6" borderId="72" xfId="0" applyFont="1" applyFill="1" applyBorder="1" applyAlignment="1" applyProtection="1">
      <alignment horizontal="center" vertical="center"/>
      <protection locked="0"/>
    </xf>
    <xf numFmtId="0" fontId="69" fillId="6" borderId="76" xfId="0" applyFont="1" applyFill="1" applyBorder="1" applyAlignment="1" applyProtection="1">
      <alignment horizontal="center" vertical="center"/>
      <protection locked="0"/>
    </xf>
    <xf numFmtId="0" fontId="2" fillId="0" borderId="24" xfId="27" applyFont="1" applyFill="1" applyBorder="1" applyProtection="1">
      <protection locked="0"/>
    </xf>
    <xf numFmtId="3" fontId="52" fillId="6" borderId="73" xfId="27" applyNumberFormat="1" applyFont="1" applyFill="1" applyBorder="1" applyAlignment="1" applyProtection="1">
      <alignment horizontal="center" vertical="center"/>
      <protection locked="0"/>
    </xf>
    <xf numFmtId="3" fontId="52" fillId="6" borderId="24" xfId="27" applyNumberFormat="1" applyFont="1" applyFill="1" applyBorder="1" applyAlignment="1" applyProtection="1">
      <alignment horizontal="center" vertical="center"/>
      <protection locked="0"/>
    </xf>
    <xf numFmtId="3" fontId="52" fillId="6" borderId="26" xfId="27" applyNumberFormat="1" applyFont="1" applyFill="1" applyBorder="1" applyAlignment="1" applyProtection="1">
      <alignment horizontal="center" vertical="center"/>
      <protection locked="0"/>
    </xf>
    <xf numFmtId="3" fontId="52" fillId="0" borderId="73" xfId="27" applyNumberFormat="1" applyFont="1" applyFill="1" applyBorder="1" applyAlignment="1" applyProtection="1">
      <alignment horizontal="center" vertical="center"/>
      <protection locked="0"/>
    </xf>
    <xf numFmtId="3" fontId="52" fillId="0" borderId="24" xfId="27" applyNumberFormat="1" applyFont="1" applyFill="1" applyBorder="1" applyAlignment="1" applyProtection="1">
      <alignment horizontal="center" vertical="center"/>
      <protection locked="0"/>
    </xf>
    <xf numFmtId="3" fontId="52" fillId="0" borderId="79" xfId="27" applyNumberFormat="1" applyFont="1" applyFill="1" applyBorder="1" applyAlignment="1" applyProtection="1">
      <alignment horizontal="center" vertical="center"/>
      <protection locked="0"/>
    </xf>
    <xf numFmtId="0" fontId="69" fillId="6" borderId="73" xfId="0" applyFont="1" applyFill="1" applyBorder="1" applyAlignment="1" applyProtection="1">
      <alignment vertical="center"/>
      <protection locked="0"/>
    </xf>
    <xf numFmtId="0" fontId="52" fillId="0" borderId="24" xfId="27" applyFont="1" applyFill="1" applyBorder="1" applyProtection="1">
      <protection locked="0"/>
    </xf>
    <xf numFmtId="3" fontId="52" fillId="6" borderId="73" xfId="0" applyNumberFormat="1" applyFont="1" applyFill="1" applyBorder="1" applyAlignment="1" applyProtection="1">
      <alignment horizontal="center" vertical="center"/>
      <protection locked="0"/>
    </xf>
    <xf numFmtId="3" fontId="52" fillId="6" borderId="24" xfId="0" applyNumberFormat="1" applyFont="1" applyFill="1" applyBorder="1" applyAlignment="1" applyProtection="1">
      <alignment horizontal="center" vertical="center"/>
      <protection locked="0"/>
    </xf>
    <xf numFmtId="3" fontId="52" fillId="6" borderId="26" xfId="0" applyNumberFormat="1" applyFont="1" applyFill="1" applyBorder="1" applyAlignment="1" applyProtection="1">
      <alignment horizontal="center" vertical="center"/>
      <protection locked="0"/>
    </xf>
    <xf numFmtId="3" fontId="52" fillId="0" borderId="73" xfId="0" applyNumberFormat="1" applyFont="1" applyBorder="1" applyAlignment="1" applyProtection="1">
      <alignment horizontal="center" vertical="center"/>
      <protection locked="0"/>
    </xf>
    <xf numFmtId="3" fontId="52" fillId="0" borderId="24" xfId="0" applyNumberFormat="1" applyFont="1" applyBorder="1" applyAlignment="1" applyProtection="1">
      <alignment horizontal="center" vertical="center"/>
      <protection locked="0"/>
    </xf>
    <xf numFmtId="3" fontId="52" fillId="0" borderId="79" xfId="0" applyNumberFormat="1" applyFont="1" applyBorder="1" applyAlignment="1" applyProtection="1">
      <alignment horizontal="center" vertical="center"/>
      <protection locked="0"/>
    </xf>
    <xf numFmtId="3" fontId="52" fillId="0" borderId="41" xfId="0" applyNumberFormat="1" applyFont="1" applyBorder="1" applyAlignment="1" applyProtection="1">
      <alignment horizontal="center"/>
      <protection locked="0"/>
    </xf>
    <xf numFmtId="0" fontId="0" fillId="0" borderId="24" xfId="0" applyBorder="1" applyProtection="1">
      <protection locked="0"/>
    </xf>
    <xf numFmtId="3" fontId="52" fillId="6" borderId="74" xfId="0" applyNumberFormat="1" applyFont="1" applyFill="1" applyBorder="1" applyAlignment="1" applyProtection="1">
      <alignment horizontal="center" vertical="center"/>
      <protection locked="0"/>
    </xf>
    <xf numFmtId="3" fontId="52" fillId="6" borderId="75" xfId="0" applyNumberFormat="1" applyFont="1" applyFill="1" applyBorder="1" applyAlignment="1" applyProtection="1">
      <alignment horizontal="center" vertical="center"/>
      <protection locked="0"/>
    </xf>
    <xf numFmtId="3" fontId="52" fillId="6" borderId="77" xfId="0" applyNumberFormat="1" applyFont="1" applyFill="1" applyBorder="1" applyAlignment="1" applyProtection="1">
      <alignment horizontal="center" vertical="center"/>
      <protection locked="0"/>
    </xf>
    <xf numFmtId="3" fontId="52" fillId="0" borderId="74" xfId="0" applyNumberFormat="1" applyFont="1" applyBorder="1" applyAlignment="1" applyProtection="1">
      <alignment horizontal="center" vertical="center"/>
      <protection locked="0"/>
    </xf>
    <xf numFmtId="3" fontId="52" fillId="0" borderId="75" xfId="0" applyNumberFormat="1" applyFont="1" applyBorder="1" applyAlignment="1" applyProtection="1">
      <alignment horizontal="center" vertical="center"/>
      <protection locked="0"/>
    </xf>
    <xf numFmtId="3" fontId="52" fillId="0" borderId="80" xfId="0" applyNumberFormat="1" applyFont="1" applyBorder="1" applyAlignment="1" applyProtection="1">
      <alignment horizontal="center" vertical="center"/>
      <protection locked="0"/>
    </xf>
    <xf numFmtId="0" fontId="13" fillId="5" borderId="53" xfId="0" applyFont="1" applyFill="1" applyBorder="1" applyAlignment="1" applyProtection="1">
      <alignment horizontal="left" vertical="center" wrapText="1"/>
      <protection hidden="1"/>
    </xf>
    <xf numFmtId="0" fontId="22" fillId="5" borderId="91" xfId="0" applyFont="1" applyFill="1" applyBorder="1" applyAlignment="1" applyProtection="1">
      <alignment horizontal="center" vertical="center"/>
      <protection hidden="1"/>
    </xf>
    <xf numFmtId="0" fontId="22" fillId="5" borderId="92" xfId="0" applyFont="1" applyFill="1" applyBorder="1" applyAlignment="1" applyProtection="1">
      <alignment horizontal="center" vertical="center"/>
      <protection hidden="1"/>
    </xf>
    <xf numFmtId="0" fontId="22" fillId="5" borderId="93" xfId="0" applyFont="1" applyFill="1" applyBorder="1" applyAlignment="1" applyProtection="1">
      <alignment horizontal="center" vertical="center"/>
      <protection hidden="1"/>
    </xf>
    <xf numFmtId="0" fontId="22" fillId="5" borderId="91" xfId="0" applyFont="1" applyFill="1" applyBorder="1" applyAlignment="1" applyProtection="1">
      <alignment horizontal="center" vertical="center"/>
      <protection locked="0" hidden="1"/>
    </xf>
    <xf numFmtId="0" fontId="22" fillId="5" borderId="92" xfId="0" applyFont="1" applyFill="1" applyBorder="1" applyAlignment="1" applyProtection="1">
      <alignment horizontal="center" vertical="center"/>
      <protection locked="0" hidden="1"/>
    </xf>
    <xf numFmtId="0" fontId="22" fillId="5" borderId="93" xfId="0" applyFont="1" applyFill="1" applyBorder="1" applyAlignment="1" applyProtection="1">
      <alignment horizontal="center" vertical="center"/>
      <protection locked="0" hidden="1"/>
    </xf>
    <xf numFmtId="9" fontId="22" fillId="5" borderId="41" xfId="32" applyFont="1" applyFill="1" applyBorder="1" applyAlignment="1" applyProtection="1">
      <alignment horizontal="center"/>
      <protection hidden="1"/>
    </xf>
    <xf numFmtId="9" fontId="22" fillId="5" borderId="101" xfId="32" applyFont="1" applyFill="1" applyBorder="1" applyAlignment="1" applyProtection="1">
      <alignment horizontal="center" vertical="center"/>
      <protection hidden="1"/>
    </xf>
    <xf numFmtId="0" fontId="22" fillId="5" borderId="0" xfId="0" applyFont="1" applyFill="1" applyAlignment="1">
      <alignment horizontal="center"/>
    </xf>
    <xf numFmtId="0" fontId="22" fillId="5" borderId="0" xfId="0" applyFont="1" applyFill="1" applyBorder="1"/>
    <xf numFmtId="0" fontId="20" fillId="5" borderId="0" xfId="0" applyFont="1" applyFill="1" applyBorder="1"/>
    <xf numFmtId="0" fontId="20" fillId="5" borderId="0" xfId="0" applyFont="1" applyFill="1"/>
    <xf numFmtId="0" fontId="0" fillId="0" borderId="24" xfId="0" applyFill="1" applyBorder="1" applyAlignment="1">
      <alignment horizontal="left" vertical="center" wrapText="1"/>
    </xf>
    <xf numFmtId="9" fontId="0" fillId="0" borderId="59" xfId="0" applyNumberFormat="1" applyFill="1" applyBorder="1" applyAlignment="1" applyProtection="1">
      <alignment horizontal="center"/>
      <protection hidden="1"/>
    </xf>
    <xf numFmtId="9" fontId="0" fillId="0" borderId="24" xfId="0" applyNumberFormat="1" applyFill="1" applyBorder="1" applyAlignment="1">
      <alignment horizontal="center"/>
    </xf>
    <xf numFmtId="4" fontId="0" fillId="0" borderId="24" xfId="0" applyNumberFormat="1" applyFill="1" applyBorder="1" applyAlignment="1">
      <alignment horizontal="center"/>
    </xf>
    <xf numFmtId="9" fontId="0" fillId="0" borderId="24" xfId="0" applyNumberFormat="1" applyFill="1" applyBorder="1" applyAlignment="1" applyProtection="1">
      <alignment horizontal="center"/>
      <protection locked="0"/>
    </xf>
    <xf numFmtId="9" fontId="0" fillId="0" borderId="25" xfId="0" applyNumberFormat="1" applyFill="1" applyBorder="1" applyAlignment="1">
      <alignment horizontal="center"/>
    </xf>
    <xf numFmtId="0" fontId="0" fillId="0" borderId="0" xfId="0" applyFill="1" applyBorder="1" applyAlignment="1"/>
    <xf numFmtId="0" fontId="36" fillId="0" borderId="0" xfId="0" applyFont="1" applyFill="1" applyBorder="1" applyAlignment="1"/>
    <xf numFmtId="0" fontId="44" fillId="0" borderId="0" xfId="0" applyFont="1" applyFill="1" applyBorder="1" applyAlignment="1"/>
    <xf numFmtId="0" fontId="0" fillId="0" borderId="0" xfId="0" applyFill="1"/>
    <xf numFmtId="1" fontId="13" fillId="2" borderId="56" xfId="0" applyNumberFormat="1" applyFont="1" applyFill="1" applyBorder="1" applyAlignment="1">
      <alignment horizontal="center" vertical="center" wrapText="1"/>
    </xf>
    <xf numFmtId="1" fontId="13" fillId="2" borderId="59" xfId="0" applyNumberFormat="1" applyFont="1" applyFill="1" applyBorder="1" applyAlignment="1">
      <alignment horizontal="center" vertical="center" wrapText="1"/>
    </xf>
    <xf numFmtId="1" fontId="13" fillId="2" borderId="25" xfId="0" applyNumberFormat="1"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13" fillId="0" borderId="0" xfId="0" applyFont="1" applyAlignment="1">
      <alignment horizontal="center" vertical="center"/>
    </xf>
    <xf numFmtId="0" fontId="16" fillId="2" borderId="9"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6" fillId="0" borderId="9"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 fillId="0" borderId="0" xfId="2" applyBorder="1" applyAlignment="1" applyProtection="1">
      <alignment horizontal="center"/>
    </xf>
    <xf numFmtId="0" fontId="15" fillId="3" borderId="9" xfId="0" applyFont="1" applyFill="1" applyBorder="1" applyAlignment="1">
      <alignment horizontal="center" vertical="center"/>
    </xf>
    <xf numFmtId="0" fontId="15" fillId="3" borderId="14" xfId="0" applyFont="1" applyFill="1" applyBorder="1" applyAlignment="1">
      <alignment horizontal="center" vertical="center"/>
    </xf>
    <xf numFmtId="0" fontId="14" fillId="2" borderId="9"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5" fillId="3" borderId="9" xfId="0" applyFont="1" applyFill="1" applyBorder="1" applyAlignment="1">
      <alignment horizontal="right" vertical="center" wrapText="1" indent="1"/>
    </xf>
    <xf numFmtId="0" fontId="15" fillId="3" borderId="14" xfId="0" applyFont="1" applyFill="1" applyBorder="1" applyAlignment="1">
      <alignment horizontal="right" vertical="center" wrapText="1" indent="1"/>
    </xf>
    <xf numFmtId="9" fontId="14" fillId="3" borderId="13" xfId="32" applyFont="1" applyFill="1" applyBorder="1" applyAlignment="1">
      <alignment horizontal="center" vertical="center"/>
    </xf>
    <xf numFmtId="9" fontId="14" fillId="3" borderId="14" xfId="32" applyFont="1" applyFill="1" applyBorder="1" applyAlignment="1">
      <alignment horizontal="center" vertical="center"/>
    </xf>
    <xf numFmtId="0" fontId="14" fillId="3" borderId="9" xfId="0" applyFont="1" applyFill="1" applyBorder="1" applyAlignment="1">
      <alignment horizontal="center" vertical="center"/>
    </xf>
    <xf numFmtId="0" fontId="14" fillId="3" borderId="13" xfId="0" applyFont="1" applyFill="1" applyBorder="1" applyAlignment="1">
      <alignment horizontal="center" vertical="center"/>
    </xf>
    <xf numFmtId="167" fontId="13" fillId="3" borderId="9"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3" borderId="14" xfId="0" applyNumberFormat="1" applyFont="1" applyFill="1" applyBorder="1" applyAlignment="1">
      <alignment horizontal="center" vertical="center"/>
    </xf>
    <xf numFmtId="10" fontId="14" fillId="3" borderId="13" xfId="0" applyNumberFormat="1" applyFont="1" applyFill="1" applyBorder="1" applyAlignment="1">
      <alignment horizontal="center" vertical="center"/>
    </xf>
    <xf numFmtId="10" fontId="14" fillId="3" borderId="14" xfId="0" applyNumberFormat="1"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1" fontId="13" fillId="2" borderId="35" xfId="0" applyNumberFormat="1" applyFont="1" applyFill="1" applyBorder="1" applyAlignment="1">
      <alignment horizontal="center" vertical="center" wrapText="1"/>
    </xf>
    <xf numFmtId="1" fontId="13" fillId="2" borderId="62" xfId="0" applyNumberFormat="1" applyFont="1" applyFill="1" applyBorder="1" applyAlignment="1">
      <alignment horizontal="center" vertical="center" wrapText="1"/>
    </xf>
    <xf numFmtId="1" fontId="13" fillId="2" borderId="81" xfId="0" applyNumberFormat="1"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1" fontId="13" fillId="2" borderId="55" xfId="0" applyNumberFormat="1" applyFont="1" applyFill="1" applyBorder="1" applyAlignment="1">
      <alignment horizontal="center" vertical="center" wrapText="1"/>
    </xf>
    <xf numFmtId="1" fontId="13" fillId="2" borderId="57" xfId="0" applyNumberFormat="1" applyFont="1" applyFill="1" applyBorder="1" applyAlignment="1">
      <alignment horizontal="center" vertical="center" wrapText="1"/>
    </xf>
    <xf numFmtId="1" fontId="13" fillId="2" borderId="82" xfId="0" applyNumberFormat="1" applyFont="1" applyFill="1" applyBorder="1" applyAlignment="1">
      <alignment horizontal="center" vertical="center" wrapText="1"/>
    </xf>
    <xf numFmtId="0" fontId="13" fillId="2" borderId="56" xfId="0" applyFont="1" applyFill="1" applyBorder="1" applyAlignment="1" applyProtection="1">
      <alignment horizontal="center" vertical="center" wrapText="1"/>
      <protection locked="0" hidden="1"/>
    </xf>
    <xf numFmtId="0" fontId="13" fillId="2" borderId="59" xfId="0" applyFont="1" applyFill="1" applyBorder="1" applyAlignment="1" applyProtection="1">
      <alignment horizontal="center" vertical="center" wrapText="1"/>
      <protection locked="0" hidden="1"/>
    </xf>
    <xf numFmtId="0" fontId="13" fillId="2" borderId="60" xfId="0" applyFont="1" applyFill="1" applyBorder="1" applyAlignment="1" applyProtection="1">
      <alignment horizontal="center" vertical="center" wrapText="1"/>
      <protection locked="0" hidden="1"/>
    </xf>
    <xf numFmtId="0" fontId="13" fillId="0" borderId="9"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6" fillId="2" borderId="56" xfId="0" applyFont="1" applyFill="1" applyBorder="1" applyAlignment="1" applyProtection="1">
      <alignment horizontal="center" vertical="top" wrapText="1"/>
      <protection locked="0" hidden="1"/>
    </xf>
    <xf numFmtId="0" fontId="6" fillId="2" borderId="59" xfId="0" applyFont="1" applyFill="1" applyBorder="1" applyAlignment="1" applyProtection="1">
      <alignment horizontal="center" vertical="top" wrapText="1"/>
      <protection locked="0" hidden="1"/>
    </xf>
    <xf numFmtId="0" fontId="6" fillId="2" borderId="60" xfId="0" applyFont="1" applyFill="1" applyBorder="1" applyAlignment="1" applyProtection="1">
      <alignment horizontal="center" vertical="top" wrapText="1"/>
      <protection locked="0" hidden="1"/>
    </xf>
    <xf numFmtId="3" fontId="4" fillId="0" borderId="43" xfId="2" applyNumberFormat="1" applyBorder="1" applyAlignment="1" applyProtection="1">
      <alignment horizontal="center" vertical="center" wrapText="1"/>
    </xf>
    <xf numFmtId="3" fontId="4" fillId="0" borderId="45" xfId="2" applyNumberFormat="1" applyBorder="1" applyAlignment="1" applyProtection="1">
      <alignment horizontal="center" vertical="center" wrapText="1"/>
    </xf>
    <xf numFmtId="3" fontId="4" fillId="0" borderId="47" xfId="2" applyNumberFormat="1" applyBorder="1" applyAlignment="1" applyProtection="1">
      <alignment horizontal="center" vertical="center" wrapText="1"/>
    </xf>
    <xf numFmtId="1" fontId="13" fillId="2" borderId="12" xfId="0" applyNumberFormat="1" applyFont="1" applyFill="1" applyBorder="1" applyAlignment="1" applyProtection="1">
      <alignment horizontal="justify" vertical="top" wrapText="1"/>
      <protection locked="0" hidden="1"/>
    </xf>
    <xf numFmtId="1" fontId="13" fillId="2" borderId="31" xfId="0" applyNumberFormat="1" applyFont="1" applyFill="1" applyBorder="1" applyAlignment="1" applyProtection="1">
      <alignment horizontal="justify" vertical="top" wrapText="1"/>
      <protection locked="0" hidden="1"/>
    </xf>
    <xf numFmtId="1" fontId="13" fillId="2" borderId="32" xfId="0" applyNumberFormat="1" applyFont="1" applyFill="1" applyBorder="1" applyAlignment="1" applyProtection="1">
      <alignment horizontal="justify" vertical="top" wrapText="1"/>
      <protection locked="0" hidden="1"/>
    </xf>
    <xf numFmtId="1" fontId="13" fillId="2" borderId="56" xfId="0" applyNumberFormat="1" applyFont="1" applyFill="1" applyBorder="1" applyAlignment="1" applyProtection="1">
      <alignment horizontal="justify" vertical="top" wrapText="1"/>
      <protection locked="0" hidden="1"/>
    </xf>
    <xf numFmtId="1" fontId="13" fillId="2" borderId="59" xfId="0" applyNumberFormat="1" applyFont="1" applyFill="1" applyBorder="1" applyAlignment="1" applyProtection="1">
      <alignment horizontal="justify" vertical="top" wrapText="1"/>
      <protection locked="0" hidden="1"/>
    </xf>
    <xf numFmtId="1" fontId="13" fillId="2" borderId="60" xfId="0" applyNumberFormat="1" applyFont="1" applyFill="1" applyBorder="1" applyAlignment="1" applyProtection="1">
      <alignment horizontal="justify" vertical="top" wrapText="1"/>
      <protection locked="0" hidden="1"/>
    </xf>
    <xf numFmtId="1" fontId="13" fillId="2" borderId="84" xfId="0" applyNumberFormat="1" applyFont="1" applyFill="1" applyBorder="1" applyAlignment="1" applyProtection="1">
      <alignment horizontal="justify" vertical="top" wrapText="1"/>
      <protection locked="0" hidden="1"/>
    </xf>
    <xf numFmtId="1" fontId="13" fillId="2" borderId="0" xfId="0" applyNumberFormat="1" applyFont="1" applyFill="1" applyBorder="1" applyAlignment="1" applyProtection="1">
      <alignment horizontal="justify" vertical="top" wrapText="1"/>
      <protection locked="0" hidden="1"/>
    </xf>
    <xf numFmtId="1" fontId="13" fillId="2" borderId="34" xfId="0" applyNumberFormat="1" applyFont="1" applyFill="1" applyBorder="1" applyAlignment="1" applyProtection="1">
      <alignment horizontal="justify" vertical="top" wrapText="1"/>
      <protection locked="0" hidden="1"/>
    </xf>
    <xf numFmtId="0" fontId="13" fillId="2" borderId="55" xfId="0" applyFont="1" applyFill="1" applyBorder="1" applyAlignment="1" applyProtection="1">
      <alignment horizontal="center" vertical="center" wrapText="1"/>
      <protection locked="0" hidden="1"/>
    </xf>
    <xf numFmtId="0" fontId="13" fillId="2" borderId="57" xfId="0" applyFont="1" applyFill="1" applyBorder="1" applyAlignment="1" applyProtection="1">
      <alignment horizontal="center" vertical="center" wrapText="1"/>
      <protection locked="0" hidden="1"/>
    </xf>
    <xf numFmtId="0" fontId="13" fillId="2" borderId="58" xfId="0" applyFont="1" applyFill="1" applyBorder="1" applyAlignment="1" applyProtection="1">
      <alignment horizontal="center" vertical="center" wrapText="1"/>
      <protection locked="0" hidden="1"/>
    </xf>
    <xf numFmtId="0" fontId="13" fillId="0" borderId="9" xfId="0" quotePrefix="1" applyFont="1" applyBorder="1" applyAlignment="1" applyProtection="1">
      <alignment horizontal="center" vertical="center"/>
      <protection hidden="1"/>
    </xf>
    <xf numFmtId="0" fontId="13" fillId="0" borderId="13" xfId="0" quotePrefix="1" applyFont="1" applyBorder="1" applyAlignment="1" applyProtection="1">
      <alignment horizontal="center" vertical="center"/>
      <protection hidden="1"/>
    </xf>
    <xf numFmtId="0" fontId="13" fillId="0" borderId="14" xfId="0" quotePrefix="1" applyFont="1" applyBorder="1" applyAlignment="1" applyProtection="1">
      <alignment horizontal="center" vertical="center"/>
      <protection hidden="1"/>
    </xf>
    <xf numFmtId="3" fontId="54" fillId="2" borderId="9" xfId="25" applyNumberFormat="1" applyFont="1" applyFill="1" applyBorder="1" applyAlignment="1" applyProtection="1">
      <alignment horizontal="center" vertical="center" wrapText="1"/>
    </xf>
    <xf numFmtId="3" fontId="54" fillId="2" borderId="13" xfId="25" applyNumberFormat="1" applyFont="1" applyFill="1" applyBorder="1" applyAlignment="1" applyProtection="1">
      <alignment horizontal="center" vertical="center" wrapText="1"/>
    </xf>
    <xf numFmtId="3" fontId="54" fillId="2" borderId="14" xfId="25" applyNumberFormat="1" applyFont="1" applyFill="1" applyBorder="1" applyAlignment="1" applyProtection="1">
      <alignment horizontal="center" vertical="center" wrapText="1"/>
    </xf>
    <xf numFmtId="1" fontId="13" fillId="2" borderId="89" xfId="0" applyNumberFormat="1" applyFont="1" applyFill="1" applyBorder="1" applyAlignment="1" applyProtection="1">
      <alignment horizontal="justify" vertical="top" wrapText="1"/>
      <protection locked="0" hidden="1"/>
    </xf>
    <xf numFmtId="1" fontId="13" fillId="2" borderId="36" xfId="0" applyNumberFormat="1" applyFont="1" applyFill="1" applyBorder="1" applyAlignment="1" applyProtection="1">
      <alignment horizontal="justify" vertical="top" wrapText="1"/>
      <protection locked="0" hidden="1"/>
    </xf>
    <xf numFmtId="1" fontId="13" fillId="2" borderId="90" xfId="0" applyNumberFormat="1" applyFont="1" applyFill="1" applyBorder="1" applyAlignment="1" applyProtection="1">
      <alignment horizontal="justify" vertical="top" wrapText="1"/>
      <protection locked="0" hidden="1"/>
    </xf>
    <xf numFmtId="1" fontId="13" fillId="2" borderId="35" xfId="0" applyNumberFormat="1" applyFont="1" applyFill="1" applyBorder="1" applyAlignment="1" applyProtection="1">
      <alignment horizontal="center" vertical="center" wrapText="1"/>
      <protection locked="0" hidden="1"/>
    </xf>
    <xf numFmtId="1" fontId="13" fillId="2" borderId="62" xfId="0" applyNumberFormat="1" applyFont="1" applyFill="1" applyBorder="1" applyAlignment="1" applyProtection="1">
      <alignment horizontal="center" vertical="center" wrapText="1"/>
      <protection locked="0" hidden="1"/>
    </xf>
    <xf numFmtId="1" fontId="13" fillId="2" borderId="63" xfId="0" applyNumberFormat="1" applyFont="1" applyFill="1" applyBorder="1" applyAlignment="1" applyProtection="1">
      <alignment horizontal="center" vertical="center" wrapText="1"/>
      <protection locked="0" hidden="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83" xfId="0" applyFont="1" applyFill="1" applyBorder="1" applyAlignment="1">
      <alignment horizontal="center" vertical="center" wrapText="1"/>
    </xf>
    <xf numFmtId="167" fontId="6" fillId="3" borderId="13" xfId="0" applyNumberFormat="1" applyFont="1" applyFill="1" applyBorder="1" applyAlignment="1">
      <alignment horizontal="center" vertical="center"/>
    </xf>
    <xf numFmtId="167" fontId="6" fillId="3" borderId="14" xfId="0" applyNumberFormat="1" applyFont="1" applyFill="1" applyBorder="1" applyAlignment="1">
      <alignment horizontal="center" vertical="center"/>
    </xf>
    <xf numFmtId="0" fontId="6" fillId="2" borderId="9" xfId="0"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wrapText="1"/>
      <protection hidden="1"/>
    </xf>
    <xf numFmtId="0" fontId="6" fillId="2" borderId="55" xfId="0" applyFont="1" applyFill="1" applyBorder="1" applyAlignment="1" applyProtection="1">
      <alignment horizontal="center" vertical="top" wrapText="1"/>
      <protection locked="0" hidden="1"/>
    </xf>
    <xf numFmtId="0" fontId="6" fillId="2" borderId="57" xfId="0" applyFont="1" applyFill="1" applyBorder="1" applyAlignment="1" applyProtection="1">
      <alignment horizontal="center" vertical="top" wrapText="1"/>
      <protection locked="0" hidden="1"/>
    </xf>
    <xf numFmtId="0" fontId="6" fillId="2" borderId="58" xfId="0" applyFont="1" applyFill="1" applyBorder="1" applyAlignment="1" applyProtection="1">
      <alignment horizontal="center" vertical="top" wrapText="1"/>
      <protection locked="0" hidden="1"/>
    </xf>
    <xf numFmtId="0" fontId="34" fillId="0" borderId="26" xfId="0" applyFont="1" applyBorder="1" applyAlignment="1">
      <alignment horizontal="left" vertical="center" wrapText="1" indent="1"/>
    </xf>
    <xf numFmtId="0" fontId="34" fillId="0" borderId="59" xfId="0" applyFont="1" applyBorder="1" applyAlignment="1">
      <alignment horizontal="left" vertical="center" wrapText="1" indent="1"/>
    </xf>
    <xf numFmtId="0" fontId="34" fillId="0" borderId="25" xfId="0" applyFont="1" applyBorder="1" applyAlignment="1">
      <alignment horizontal="left" vertical="center" wrapText="1" indent="1"/>
    </xf>
    <xf numFmtId="0" fontId="6" fillId="2" borderId="1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5" fillId="0" borderId="9"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22" fillId="0" borderId="9" xfId="0" applyFont="1" applyBorder="1" applyAlignment="1" applyProtection="1">
      <alignment horizontal="left" vertical="center" indent="1"/>
      <protection locked="0"/>
    </xf>
    <xf numFmtId="0" fontId="22" fillId="0" borderId="13" xfId="0" applyFont="1" applyBorder="1" applyAlignment="1" applyProtection="1">
      <alignment horizontal="left" vertical="center" indent="1"/>
      <protection locked="0"/>
    </xf>
    <xf numFmtId="0" fontId="22" fillId="0" borderId="14" xfId="0" applyFont="1" applyBorder="1" applyAlignment="1" applyProtection="1">
      <alignment horizontal="left" vertical="center" indent="1"/>
      <protection locked="0"/>
    </xf>
    <xf numFmtId="0" fontId="6" fillId="3" borderId="14" xfId="0" applyFont="1" applyFill="1" applyBorder="1" applyAlignment="1">
      <alignment horizontal="center" vertical="center" wrapText="1"/>
    </xf>
    <xf numFmtId="0" fontId="6" fillId="2" borderId="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22" fillId="3" borderId="84" xfId="0" applyFont="1" applyFill="1" applyBorder="1" applyAlignment="1">
      <alignment horizontal="center" vertical="center"/>
    </xf>
    <xf numFmtId="0" fontId="22" fillId="3" borderId="34"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85" xfId="0" applyFont="1" applyFill="1" applyBorder="1" applyAlignment="1">
      <alignment horizontal="center" vertical="center"/>
    </xf>
    <xf numFmtId="0" fontId="22" fillId="3" borderId="11" xfId="0" applyFont="1" applyFill="1" applyBorder="1" applyAlignment="1">
      <alignment horizontal="center" vertical="center"/>
    </xf>
    <xf numFmtId="0" fontId="16" fillId="2" borderId="9" xfId="0" applyFont="1" applyFill="1" applyBorder="1" applyAlignment="1" applyProtection="1">
      <alignment horizontal="center" vertical="center" wrapText="1"/>
      <protection locked="0" hidden="1"/>
    </xf>
    <xf numFmtId="0" fontId="16" fillId="2" borderId="13" xfId="0" applyFont="1" applyFill="1" applyBorder="1" applyAlignment="1" applyProtection="1">
      <alignment horizontal="center" vertical="center" wrapText="1"/>
      <protection locked="0" hidden="1"/>
    </xf>
    <xf numFmtId="0" fontId="16" fillId="2" borderId="14" xfId="0" applyFont="1" applyFill="1" applyBorder="1" applyAlignment="1" applyProtection="1">
      <alignment horizontal="center" vertical="center" wrapText="1"/>
      <protection locked="0" hidden="1"/>
    </xf>
    <xf numFmtId="0" fontId="6" fillId="2" borderId="9" xfId="0" applyFont="1" applyFill="1" applyBorder="1" applyAlignment="1" applyProtection="1">
      <alignment horizontal="center" vertical="center" wrapText="1"/>
      <protection locked="0" hidden="1"/>
    </xf>
    <xf numFmtId="0" fontId="6" fillId="2" borderId="13" xfId="0" applyFont="1" applyFill="1" applyBorder="1" applyAlignment="1" applyProtection="1">
      <alignment horizontal="center" vertical="center" wrapText="1"/>
      <protection locked="0" hidden="1"/>
    </xf>
    <xf numFmtId="0" fontId="6" fillId="2" borderId="14" xfId="0" applyFont="1" applyFill="1" applyBorder="1" applyAlignment="1" applyProtection="1">
      <alignment horizontal="center" vertical="center" wrapText="1"/>
      <protection locked="0" hidden="1"/>
    </xf>
    <xf numFmtId="0" fontId="14" fillId="0" borderId="9" xfId="0" applyFont="1" applyFill="1" applyBorder="1" applyAlignment="1" applyProtection="1">
      <alignment horizontal="center" vertical="center" wrapText="1"/>
      <protection locked="0" hidden="1"/>
    </xf>
    <xf numFmtId="0" fontId="14" fillId="0" borderId="13" xfId="0" applyFont="1" applyFill="1" applyBorder="1" applyAlignment="1" applyProtection="1">
      <alignment horizontal="center" vertical="center" wrapText="1"/>
      <protection locked="0" hidden="1"/>
    </xf>
    <xf numFmtId="0" fontId="14" fillId="0" borderId="14" xfId="0" applyFont="1" applyFill="1" applyBorder="1" applyAlignment="1" applyProtection="1">
      <alignment horizontal="center" vertical="center" wrapText="1"/>
      <protection locked="0" hidden="1"/>
    </xf>
    <xf numFmtId="2" fontId="13" fillId="2" borderId="35" xfId="0" applyNumberFormat="1" applyFont="1" applyFill="1" applyBorder="1" applyAlignment="1" applyProtection="1">
      <alignment horizontal="center" vertical="center" wrapText="1"/>
      <protection hidden="1"/>
    </xf>
    <xf numFmtId="2" fontId="13" fillId="2" borderId="63" xfId="0" applyNumberFormat="1" applyFont="1" applyFill="1" applyBorder="1" applyAlignment="1" applyProtection="1">
      <alignment horizontal="center" vertical="center" wrapText="1"/>
      <protection hidden="1"/>
    </xf>
    <xf numFmtId="0" fontId="13" fillId="2" borderId="35" xfId="0" applyFont="1" applyFill="1" applyBorder="1" applyAlignment="1" applyProtection="1">
      <alignment horizontal="center" vertical="center" wrapText="1"/>
      <protection hidden="1"/>
    </xf>
    <xf numFmtId="0" fontId="13" fillId="2" borderId="62" xfId="0" applyFont="1" applyFill="1" applyBorder="1" applyAlignment="1" applyProtection="1">
      <alignment horizontal="center" vertical="center" wrapText="1"/>
      <protection hidden="1"/>
    </xf>
    <xf numFmtId="0" fontId="13" fillId="2" borderId="63" xfId="0" applyFont="1" applyFill="1" applyBorder="1" applyAlignment="1" applyProtection="1">
      <alignment horizontal="center" vertical="center" wrapText="1"/>
      <protection hidden="1"/>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wrapText="1"/>
    </xf>
    <xf numFmtId="9" fontId="0" fillId="0" borderId="43" xfId="0" applyNumberFormat="1" applyBorder="1" applyAlignment="1">
      <alignment horizontal="center" vertical="center"/>
    </xf>
    <xf numFmtId="9" fontId="0" fillId="0" borderId="45" xfId="0" applyNumberFormat="1" applyBorder="1" applyAlignment="1">
      <alignment horizontal="center" vertical="center"/>
    </xf>
    <xf numFmtId="9" fontId="0" fillId="0" borderId="47" xfId="0" applyNumberFormat="1" applyBorder="1" applyAlignment="1">
      <alignment horizontal="center" vertical="center"/>
    </xf>
    <xf numFmtId="4" fontId="0" fillId="0" borderId="43" xfId="0" applyNumberFormat="1" applyBorder="1" applyAlignment="1">
      <alignment horizontal="center" vertical="center"/>
    </xf>
    <xf numFmtId="4" fontId="0" fillId="0" borderId="45" xfId="0" applyNumberFormat="1" applyBorder="1" applyAlignment="1">
      <alignment horizontal="center" vertical="center"/>
    </xf>
    <xf numFmtId="4" fontId="0" fillId="0" borderId="47" xfId="0" applyNumberFormat="1" applyBorder="1" applyAlignment="1">
      <alignment horizontal="center" vertical="center"/>
    </xf>
    <xf numFmtId="0" fontId="59" fillId="0" borderId="50" xfId="0" applyFont="1" applyBorder="1" applyAlignment="1" applyProtection="1">
      <alignment horizontal="center"/>
      <protection hidden="1"/>
    </xf>
    <xf numFmtId="0" fontId="59" fillId="0" borderId="87" xfId="0" applyFont="1" applyBorder="1" applyAlignment="1" applyProtection="1">
      <alignment horizontal="center"/>
      <protection hidden="1"/>
    </xf>
    <xf numFmtId="0" fontId="59" fillId="0" borderId="50" xfId="0" applyFont="1" applyFill="1" applyBorder="1" applyAlignment="1" applyProtection="1">
      <alignment horizontal="center" vertical="center"/>
      <protection locked="0" hidden="1"/>
    </xf>
    <xf numFmtId="0" fontId="59" fillId="0" borderId="87" xfId="0" applyFont="1" applyFill="1" applyBorder="1" applyAlignment="1" applyProtection="1">
      <alignment horizontal="center" vertical="center"/>
      <protection locked="0" hidden="1"/>
    </xf>
    <xf numFmtId="0" fontId="16" fillId="0" borderId="0" xfId="0" applyFont="1" applyFill="1" applyBorder="1" applyAlignment="1">
      <alignment horizontal="center" vertical="center"/>
    </xf>
    <xf numFmtId="3" fontId="17" fillId="0" borderId="0" xfId="3" applyNumberFormat="1" applyFont="1" applyFill="1" applyBorder="1" applyAlignment="1">
      <alignment horizontal="center" vertical="center" wrapText="1"/>
    </xf>
    <xf numFmtId="0" fontId="59" fillId="5" borderId="50" xfId="0" applyFont="1" applyFill="1" applyBorder="1" applyAlignment="1" applyProtection="1">
      <alignment horizontal="center" vertical="center"/>
      <protection locked="0" hidden="1"/>
    </xf>
    <xf numFmtId="0" fontId="59" fillId="5" borderId="87" xfId="0" applyFont="1" applyFill="1" applyBorder="1" applyAlignment="1" applyProtection="1">
      <alignment horizontal="center" vertical="center"/>
      <protection locked="0" hidden="1"/>
    </xf>
    <xf numFmtId="0" fontId="59" fillId="5" borderId="50" xfId="0" applyFont="1" applyFill="1" applyBorder="1" applyAlignment="1" applyProtection="1">
      <alignment horizontal="center"/>
      <protection hidden="1"/>
    </xf>
    <xf numFmtId="0" fontId="59" fillId="5" borderId="87" xfId="0" applyFont="1" applyFill="1" applyBorder="1" applyAlignment="1" applyProtection="1">
      <alignment horizontal="center"/>
      <protection hidden="1"/>
    </xf>
    <xf numFmtId="0" fontId="16" fillId="0" borderId="10"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Fill="1" applyBorder="1" applyAlignment="1">
      <alignment horizontal="center"/>
    </xf>
    <xf numFmtId="3" fontId="20" fillId="0" borderId="9" xfId="3" applyNumberFormat="1" applyFont="1" applyBorder="1" applyAlignment="1">
      <alignment horizontal="center" vertical="center" wrapText="1"/>
    </xf>
    <xf numFmtId="3" fontId="20" fillId="0" borderId="13" xfId="3" applyNumberFormat="1" applyFont="1" applyBorder="1" applyAlignment="1">
      <alignment horizontal="center" vertical="center" wrapText="1"/>
    </xf>
    <xf numFmtId="0" fontId="16" fillId="4" borderId="30" xfId="0" applyFont="1" applyFill="1" applyBorder="1" applyAlignment="1">
      <alignment horizontal="center"/>
    </xf>
    <xf numFmtId="0" fontId="16" fillId="4" borderId="33" xfId="0" applyFont="1" applyFill="1" applyBorder="1" applyAlignment="1">
      <alignment horizontal="center"/>
    </xf>
    <xf numFmtId="3" fontId="6" fillId="0" borderId="9" xfId="3" applyNumberFormat="1" applyFont="1" applyBorder="1" applyAlignment="1">
      <alignment horizontal="center" vertical="center" wrapText="1"/>
    </xf>
    <xf numFmtId="3" fontId="6" fillId="0" borderId="14" xfId="3" applyNumberFormat="1" applyFont="1" applyBorder="1" applyAlignment="1">
      <alignment horizontal="center" vertical="center" wrapText="1"/>
    </xf>
    <xf numFmtId="3" fontId="17" fillId="0" borderId="13" xfId="3" applyNumberFormat="1" applyFont="1" applyBorder="1" applyAlignment="1">
      <alignment horizontal="center" vertical="center" wrapText="1"/>
    </xf>
    <xf numFmtId="3" fontId="17" fillId="0" borderId="14" xfId="3" applyNumberFormat="1" applyFont="1" applyBorder="1" applyAlignment="1">
      <alignment horizontal="center" vertical="center" wrapText="1"/>
    </xf>
    <xf numFmtId="0" fontId="16" fillId="4" borderId="7" xfId="0" applyFont="1" applyFill="1" applyBorder="1" applyAlignment="1">
      <alignment horizontal="center"/>
    </xf>
    <xf numFmtId="0" fontId="16" fillId="0" borderId="9"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5" fillId="4" borderId="30" xfId="0" applyFont="1" applyFill="1" applyBorder="1" applyAlignment="1">
      <alignment horizontal="center"/>
    </xf>
    <xf numFmtId="0" fontId="15" fillId="4" borderId="7" xfId="0" applyFont="1" applyFill="1" applyBorder="1" applyAlignment="1">
      <alignment horizontal="center"/>
    </xf>
    <xf numFmtId="0" fontId="15" fillId="4" borderId="33" xfId="0" applyFont="1" applyFill="1" applyBorder="1" applyAlignment="1">
      <alignment horizontal="center"/>
    </xf>
    <xf numFmtId="3" fontId="17" fillId="0" borderId="12" xfId="3" applyNumberFormat="1" applyFont="1" applyBorder="1" applyAlignment="1">
      <alignment horizontal="center" vertical="center" wrapText="1"/>
    </xf>
    <xf numFmtId="3" fontId="17" fillId="0" borderId="32" xfId="3" applyNumberFormat="1" applyFont="1" applyBorder="1" applyAlignment="1">
      <alignment horizontal="center" vertical="center" wrapText="1"/>
    </xf>
    <xf numFmtId="3" fontId="17" fillId="0" borderId="30" xfId="3" applyNumberFormat="1" applyFont="1" applyBorder="1" applyAlignment="1">
      <alignment horizontal="center" vertical="center" wrapText="1"/>
    </xf>
    <xf numFmtId="3" fontId="17" fillId="0" borderId="33" xfId="3"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3" xfId="0" applyFont="1" applyBorder="1" applyAlignment="1">
      <alignment horizontal="center" vertical="center" wrapText="1"/>
    </xf>
    <xf numFmtId="0" fontId="59" fillId="0" borderId="52" xfId="0" applyFont="1" applyFill="1" applyBorder="1" applyAlignment="1" applyProtection="1">
      <alignment horizontal="center" vertical="center"/>
      <protection locked="0" hidden="1"/>
    </xf>
    <xf numFmtId="0" fontId="59" fillId="0" borderId="88" xfId="0" applyFont="1" applyFill="1" applyBorder="1" applyAlignment="1" applyProtection="1">
      <alignment horizontal="center" vertical="center"/>
      <protection locked="0" hidden="1"/>
    </xf>
    <xf numFmtId="0" fontId="59" fillId="0" borderId="52" xfId="0" applyFont="1" applyBorder="1" applyAlignment="1" applyProtection="1">
      <alignment horizontal="center"/>
      <protection hidden="1"/>
    </xf>
    <xf numFmtId="0" fontId="59" fillId="0" borderId="88" xfId="0" applyFont="1" applyBorder="1" applyAlignment="1" applyProtection="1">
      <alignment horizontal="center"/>
      <protection hidden="1"/>
    </xf>
    <xf numFmtId="0" fontId="59" fillId="0" borderId="50" xfId="0" applyFont="1" applyBorder="1" applyAlignment="1" applyProtection="1">
      <alignment horizontal="center" vertical="center"/>
      <protection hidden="1"/>
    </xf>
    <xf numFmtId="0" fontId="59" fillId="0" borderId="87" xfId="0" applyFont="1" applyBorder="1" applyAlignment="1" applyProtection="1">
      <alignment horizontal="center" vertical="center"/>
      <protection hidden="1"/>
    </xf>
    <xf numFmtId="0" fontId="20" fillId="0" borderId="12" xfId="0" applyFont="1" applyBorder="1" applyAlignment="1" applyProtection="1">
      <alignment horizontal="left" vertical="center" wrapText="1"/>
      <protection locked="0" hidden="1"/>
    </xf>
    <xf numFmtId="0" fontId="20" fillId="0" borderId="31" xfId="0" applyFont="1" applyBorder="1" applyAlignment="1" applyProtection="1">
      <alignment horizontal="left" vertical="center" wrapText="1"/>
      <protection locked="0" hidden="1"/>
    </xf>
    <xf numFmtId="0" fontId="20" fillId="0" borderId="32" xfId="0" applyFont="1" applyBorder="1" applyAlignment="1" applyProtection="1">
      <alignment horizontal="left" vertical="center" wrapText="1"/>
      <protection locked="0" hidden="1"/>
    </xf>
    <xf numFmtId="0" fontId="20" fillId="0" borderId="30" xfId="0" applyFont="1" applyBorder="1" applyAlignment="1" applyProtection="1">
      <alignment horizontal="left" vertical="center" wrapText="1"/>
      <protection locked="0" hidden="1"/>
    </xf>
    <xf numFmtId="0" fontId="20" fillId="0" borderId="7" xfId="0" applyFont="1" applyBorder="1" applyAlignment="1" applyProtection="1">
      <alignment horizontal="left" vertical="center" wrapText="1"/>
      <protection locked="0" hidden="1"/>
    </xf>
    <xf numFmtId="0" fontId="20" fillId="0" borderId="33" xfId="0" applyFont="1" applyBorder="1" applyAlignment="1" applyProtection="1">
      <alignment horizontal="left" vertical="center" wrapText="1"/>
      <protection locked="0" hidden="1"/>
    </xf>
    <xf numFmtId="0" fontId="59" fillId="0" borderId="51" xfId="0" applyFont="1" applyBorder="1" applyAlignment="1" applyProtection="1">
      <alignment horizontal="center"/>
      <protection locked="0" hidden="1"/>
    </xf>
    <xf numFmtId="0" fontId="59" fillId="0" borderId="86" xfId="0" applyFont="1" applyBorder="1" applyAlignment="1" applyProtection="1">
      <alignment horizontal="center"/>
      <protection locked="0" hidden="1"/>
    </xf>
    <xf numFmtId="0" fontId="59" fillId="0" borderId="51" xfId="0" applyFont="1" applyBorder="1" applyAlignment="1" applyProtection="1">
      <alignment horizontal="center" vertical="center"/>
      <protection hidden="1"/>
    </xf>
    <xf numFmtId="0" fontId="59" fillId="0" borderId="86" xfId="0" applyFont="1" applyBorder="1" applyAlignment="1" applyProtection="1">
      <alignment horizontal="center" vertical="center"/>
      <protection hidden="1"/>
    </xf>
    <xf numFmtId="0" fontId="16" fillId="0" borderId="12" xfId="0" applyFont="1" applyBorder="1" applyAlignment="1" applyProtection="1">
      <alignment horizontal="right" vertical="center" wrapText="1" indent="1"/>
      <protection hidden="1"/>
    </xf>
    <xf numFmtId="0" fontId="16" fillId="0" borderId="30" xfId="0" applyFont="1" applyBorder="1" applyAlignment="1" applyProtection="1">
      <alignment horizontal="right" vertical="center" wrapText="1" indent="1"/>
      <protection hidden="1"/>
    </xf>
    <xf numFmtId="0" fontId="59" fillId="0" borderId="50" xfId="0" applyFont="1" applyBorder="1" applyAlignment="1" applyProtection="1">
      <alignment horizontal="center"/>
      <protection locked="0" hidden="1"/>
    </xf>
    <xf numFmtId="0" fontId="59" fillId="0" borderId="87" xfId="0" applyFont="1" applyBorder="1" applyAlignment="1" applyProtection="1">
      <alignment horizontal="center"/>
      <protection locked="0" hidden="1"/>
    </xf>
    <xf numFmtId="0" fontId="0" fillId="0" borderId="24" xfId="0" applyBorder="1" applyAlignment="1">
      <alignment horizontal="left" vertical="top" wrapText="1"/>
    </xf>
    <xf numFmtId="0" fontId="0" fillId="0" borderId="24" xfId="0" applyBorder="1" applyAlignment="1" applyProtection="1">
      <alignment horizontal="center" vertical="top"/>
      <protection locked="0"/>
    </xf>
    <xf numFmtId="3" fontId="51" fillId="0" borderId="24" xfId="5" applyNumberFormat="1" applyFont="1" applyBorder="1" applyAlignment="1">
      <alignment horizontal="center" vertical="center" wrapText="1"/>
    </xf>
    <xf numFmtId="3" fontId="51" fillId="0" borderId="26" xfId="5" applyNumberFormat="1" applyFont="1" applyBorder="1" applyAlignment="1">
      <alignment horizontal="center" vertical="center" wrapText="1"/>
    </xf>
    <xf numFmtId="3" fontId="51" fillId="0" borderId="25" xfId="5" applyNumberFormat="1" applyFont="1" applyBorder="1" applyAlignment="1">
      <alignment horizontal="center" vertical="center" wrapText="1"/>
    </xf>
    <xf numFmtId="0" fontId="49" fillId="0" borderId="10" xfId="0" applyFont="1" applyBorder="1" applyAlignment="1">
      <alignment horizontal="center" vertical="center"/>
    </xf>
    <xf numFmtId="0" fontId="49" fillId="0" borderId="85" xfId="0" applyFont="1" applyBorder="1" applyAlignment="1">
      <alignment horizontal="center" vertical="center"/>
    </xf>
    <xf numFmtId="0" fontId="49" fillId="0" borderId="11" xfId="0" applyFont="1" applyBorder="1" applyAlignment="1">
      <alignment horizontal="center" vertical="center"/>
    </xf>
    <xf numFmtId="0" fontId="49" fillId="0" borderId="9" xfId="0" applyFont="1" applyBorder="1" applyAlignment="1">
      <alignment horizontal="center"/>
    </xf>
    <xf numFmtId="0" fontId="49" fillId="0" borderId="13" xfId="0" applyFont="1" applyBorder="1" applyAlignment="1">
      <alignment horizontal="center"/>
    </xf>
    <xf numFmtId="0" fontId="49" fillId="0" borderId="31" xfId="0" applyFont="1" applyBorder="1" applyAlignment="1">
      <alignment horizontal="center"/>
    </xf>
    <xf numFmtId="0" fontId="49" fillId="0" borderId="32" xfId="0" applyFont="1" applyBorder="1" applyAlignment="1">
      <alignment horizontal="center"/>
    </xf>
    <xf numFmtId="0" fontId="49" fillId="4" borderId="55" xfId="0" applyFont="1" applyFill="1" applyBorder="1" applyAlignment="1">
      <alignment horizontal="center"/>
    </xf>
    <xf numFmtId="0" fontId="49" fillId="4" borderId="57" xfId="0" applyFont="1" applyFill="1" applyBorder="1" applyAlignment="1">
      <alignment horizontal="center"/>
    </xf>
    <xf numFmtId="0" fontId="49" fillId="4" borderId="31" xfId="0" applyFont="1" applyFill="1" applyBorder="1" applyAlignment="1">
      <alignment horizontal="center"/>
    </xf>
    <xf numFmtId="0" fontId="49" fillId="4" borderId="58" xfId="0" applyFont="1" applyFill="1" applyBorder="1" applyAlignment="1">
      <alignment horizontal="center"/>
    </xf>
    <xf numFmtId="0" fontId="0" fillId="0" borderId="31" xfId="0" applyBorder="1" applyAlignment="1">
      <alignment horizontal="center"/>
    </xf>
    <xf numFmtId="0" fontId="50" fillId="4" borderId="89" xfId="0" applyFont="1" applyFill="1" applyBorder="1" applyAlignment="1">
      <alignment horizontal="center"/>
    </xf>
    <xf numFmtId="0" fontId="50" fillId="4" borderId="36" xfId="0" applyFont="1" applyFill="1" applyBorder="1" applyAlignment="1">
      <alignment horizontal="center"/>
    </xf>
    <xf numFmtId="0" fontId="50" fillId="4" borderId="90" xfId="0" applyFont="1" applyFill="1" applyBorder="1" applyAlignment="1">
      <alignment horizontal="center"/>
    </xf>
    <xf numFmtId="0" fontId="0" fillId="4" borderId="35" xfId="0" applyFill="1" applyBorder="1" applyAlignment="1">
      <alignment horizontal="center"/>
    </xf>
    <xf numFmtId="0" fontId="0" fillId="4" borderId="62" xfId="0" applyFill="1" applyBorder="1" applyAlignment="1">
      <alignment horizontal="center"/>
    </xf>
    <xf numFmtId="0" fontId="0" fillId="4" borderId="63" xfId="0" applyFill="1" applyBorder="1" applyAlignment="1">
      <alignment horizontal="center"/>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3" fontId="51" fillId="0" borderId="89" xfId="5" applyNumberFormat="1" applyFont="1" applyBorder="1" applyAlignment="1">
      <alignment horizontal="center" vertical="center" wrapText="1"/>
    </xf>
    <xf numFmtId="3" fontId="51" fillId="0" borderId="37" xfId="5" applyNumberFormat="1" applyFont="1" applyBorder="1" applyAlignment="1">
      <alignment horizontal="center" vertical="center" wrapText="1"/>
    </xf>
    <xf numFmtId="3" fontId="51" fillId="0" borderId="4" xfId="5" applyNumberFormat="1" applyFont="1" applyBorder="1" applyAlignment="1">
      <alignment horizontal="center" vertical="center" wrapText="1"/>
    </xf>
    <xf numFmtId="3" fontId="51" fillId="0" borderId="36" xfId="5" applyNumberFormat="1" applyFont="1" applyBorder="1" applyAlignment="1">
      <alignment horizontal="center" vertical="center" wrapText="1"/>
    </xf>
    <xf numFmtId="0" fontId="0" fillId="0" borderId="35"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49" fillId="4" borderId="12" xfId="0" applyFont="1" applyFill="1" applyBorder="1" applyAlignment="1">
      <alignment horizontal="center" vertical="center"/>
    </xf>
    <xf numFmtId="0" fontId="49" fillId="4" borderId="84" xfId="0" applyFont="1" applyFill="1" applyBorder="1" applyAlignment="1">
      <alignment horizontal="center" vertical="center"/>
    </xf>
    <xf numFmtId="0" fontId="12" fillId="0" borderId="0" xfId="0" applyFont="1" applyBorder="1" applyAlignment="1">
      <alignment horizontal="center" vertical="center" wrapText="1"/>
    </xf>
    <xf numFmtId="0" fontId="0" fillId="0" borderId="0" xfId="0" applyBorder="1" applyAlignment="1">
      <alignment horizontal="center"/>
    </xf>
    <xf numFmtId="0" fontId="0" fillId="0" borderId="7" xfId="0" applyBorder="1" applyAlignment="1">
      <alignment horizontal="center"/>
    </xf>
    <xf numFmtId="3" fontId="51" fillId="0" borderId="60" xfId="5" applyNumberFormat="1" applyFont="1" applyBorder="1" applyAlignment="1">
      <alignment horizontal="center" vertical="center" wrapText="1"/>
    </xf>
    <xf numFmtId="3" fontId="51" fillId="0" borderId="56" xfId="5" applyNumberFormat="1" applyFont="1" applyBorder="1" applyAlignment="1">
      <alignment horizontal="center" vertical="center" wrapText="1"/>
    </xf>
    <xf numFmtId="3" fontId="51" fillId="0" borderId="59" xfId="5" applyNumberFormat="1" applyFont="1" applyBorder="1" applyAlignment="1">
      <alignment horizontal="center" vertical="center" wrapText="1"/>
    </xf>
    <xf numFmtId="0" fontId="49" fillId="4" borderId="9" xfId="0" applyFont="1" applyFill="1" applyBorder="1" applyAlignment="1">
      <alignment horizontal="center"/>
    </xf>
    <xf numFmtId="0" fontId="49" fillId="4" borderId="13" xfId="0" applyFont="1" applyFill="1" applyBorder="1" applyAlignment="1">
      <alignment horizontal="center"/>
    </xf>
  </cellXfs>
  <cellStyles count="43">
    <cellStyle name="Excel Built-in Normal" xfId="1"/>
    <cellStyle name="Hipervínculo" xfId="2" builtinId="8"/>
    <cellStyle name="Millares" xfId="3" builtinId="3"/>
    <cellStyle name="Millares 14" xfId="4"/>
    <cellStyle name="Millares 2" xfId="5"/>
    <cellStyle name="Millares 2 10" xfId="6"/>
    <cellStyle name="Millares 2 10 2" xfId="7"/>
    <cellStyle name="Millares 2 2" xfId="8"/>
    <cellStyle name="Millares 3" xfId="9"/>
    <cellStyle name="Millares 4" xfId="10"/>
    <cellStyle name="Millares 5" xfId="11"/>
    <cellStyle name="Millares 6" xfId="12"/>
    <cellStyle name="Millares 6 2" xfId="13"/>
    <cellStyle name="Millares 6 3" xfId="14"/>
    <cellStyle name="Millares 6 4" xfId="15"/>
    <cellStyle name="Millares 7" xfId="16"/>
    <cellStyle name="Millares 8" xfId="17"/>
    <cellStyle name="Normal" xfId="0" builtinId="0"/>
    <cellStyle name="Normal 2" xfId="18"/>
    <cellStyle name="Normal 2 2" xfId="19"/>
    <cellStyle name="Normal 2 3" xfId="20"/>
    <cellStyle name="Normal 2 4" xfId="21"/>
    <cellStyle name="Normal 2 5" xfId="22"/>
    <cellStyle name="Normal 3" xfId="23"/>
    <cellStyle name="Normal 3 2" xfId="24"/>
    <cellStyle name="Normal 4" xfId="25"/>
    <cellStyle name="Normal 5" xfId="26"/>
    <cellStyle name="Normal 6" xfId="27"/>
    <cellStyle name="Normal 6 2" xfId="28"/>
    <cellStyle name="Normal 6 3" xfId="29"/>
    <cellStyle name="Normal 7" xfId="30"/>
    <cellStyle name="Normal 8" xfId="31"/>
    <cellStyle name="Porcentaje" xfId="32" builtinId="5"/>
    <cellStyle name="Porcentaje 2" xfId="33"/>
    <cellStyle name="Porcentaje 2 2" xfId="34"/>
    <cellStyle name="Porcentaje 3" xfId="35"/>
    <cellStyle name="Porcentaje 4" xfId="36"/>
    <cellStyle name="Porcentaje 4 2" xfId="37"/>
    <cellStyle name="Porcentaje 4 3" xfId="38"/>
    <cellStyle name="Porcentaje 4 4" xfId="39"/>
    <cellStyle name="Porcentaje 5" xfId="40"/>
    <cellStyle name="Porcentaje 6" xfId="41"/>
    <cellStyle name="Porcentaje 7" xfId="42"/>
  </cellStyles>
  <dxfs count="49">
    <dxf>
      <fill>
        <patternFill>
          <bgColor indexed="50"/>
        </patternFill>
      </fill>
    </dxf>
    <dxf>
      <fill>
        <patternFill>
          <bgColor indexed="50"/>
        </patternFill>
      </fill>
    </dxf>
    <dxf>
      <fill>
        <patternFill>
          <bgColor indexed="10"/>
        </patternFill>
      </fill>
    </dxf>
    <dxf>
      <font>
        <condense val="0"/>
        <extend val="0"/>
        <color auto="1"/>
      </font>
      <fill>
        <patternFill>
          <bgColor indexed="50"/>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50"/>
        </patternFill>
      </fill>
    </dxf>
    <dxf>
      <fill>
        <patternFill>
          <bgColor indexed="50"/>
        </patternFill>
      </fill>
    </dxf>
    <dxf>
      <fill>
        <patternFill>
          <bgColor indexed="10"/>
        </patternFill>
      </fill>
    </dxf>
    <dxf>
      <font>
        <condense val="0"/>
        <extend val="0"/>
        <color auto="1"/>
      </font>
      <fill>
        <patternFill>
          <bgColor indexed="50"/>
        </patternFill>
      </fill>
    </dxf>
    <dxf>
      <fill>
        <patternFill>
          <bgColor indexed="50"/>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indexed="50"/>
        </patternFill>
      </fill>
    </dxf>
    <dxf>
      <font>
        <condense val="0"/>
        <extend val="0"/>
        <color auto="1"/>
      </font>
      <fill>
        <patternFill>
          <bgColor indexed="13"/>
        </patternFill>
      </fill>
    </dxf>
    <dxf>
      <font>
        <condense val="0"/>
        <extend val="0"/>
        <color auto="1"/>
      </font>
      <fill>
        <patternFill>
          <bgColor indexed="10"/>
        </patternFill>
      </fill>
    </dxf>
    <dxf>
      <fill>
        <patternFill>
          <bgColor indexed="50"/>
        </patternFill>
      </fill>
    </dxf>
    <dxf>
      <font>
        <condense val="0"/>
        <extend val="0"/>
        <color auto="1"/>
      </font>
      <fill>
        <patternFill>
          <bgColor indexed="13"/>
        </patternFill>
      </fill>
    </dxf>
    <dxf>
      <font>
        <condense val="0"/>
        <extend val="0"/>
        <color auto="1"/>
      </font>
      <fill>
        <patternFill>
          <bgColor indexed="10"/>
        </patternFill>
      </fill>
    </dxf>
    <dxf>
      <fill>
        <patternFill>
          <bgColor indexed="50"/>
        </patternFill>
      </fill>
    </dxf>
    <dxf>
      <font>
        <condense val="0"/>
        <extend val="0"/>
        <color auto="1"/>
      </font>
      <fill>
        <patternFill>
          <bgColor indexed="13"/>
        </patternFill>
      </fill>
    </dxf>
    <dxf>
      <font>
        <condense val="0"/>
        <extend val="0"/>
        <color auto="1"/>
      </font>
      <fill>
        <patternFill>
          <bgColor indexed="10"/>
        </patternFill>
      </fill>
    </dxf>
    <dxf>
      <fill>
        <patternFill>
          <bgColor indexed="50"/>
        </patternFill>
      </fill>
    </dxf>
    <dxf>
      <font>
        <condense val="0"/>
        <extend val="0"/>
        <color auto="1"/>
      </font>
      <fill>
        <patternFill>
          <bgColor indexed="13"/>
        </patternFill>
      </fill>
    </dxf>
    <dxf>
      <font>
        <condense val="0"/>
        <extend val="0"/>
        <color auto="1"/>
      </font>
      <fill>
        <patternFill>
          <bgColor indexed="10"/>
        </patternFill>
      </fill>
    </dxf>
    <dxf>
      <font>
        <condense val="0"/>
        <extend val="0"/>
        <color indexed="50"/>
      </font>
    </dxf>
    <dxf>
      <font>
        <condense val="0"/>
        <extend val="0"/>
        <color indexed="51"/>
      </font>
    </dxf>
    <dxf>
      <font>
        <condense val="0"/>
        <extend val="0"/>
        <color indexed="10"/>
      </font>
    </dxf>
    <dxf>
      <fill>
        <patternFill>
          <bgColor indexed="50"/>
        </patternFill>
      </fill>
    </dxf>
    <dxf>
      <fill>
        <patternFill>
          <bgColor indexed="13"/>
        </patternFill>
      </fill>
    </dxf>
    <dxf>
      <fill>
        <patternFill>
          <bgColor indexed="10"/>
        </patternFill>
      </fill>
    </dxf>
    <dxf>
      <font>
        <condense val="0"/>
        <extend val="0"/>
        <color auto="1"/>
      </font>
      <fill>
        <patternFill>
          <bgColor indexed="50"/>
        </patternFill>
      </fill>
    </dxf>
    <dxf>
      <font>
        <condense val="0"/>
        <extend val="0"/>
        <color auto="1"/>
      </font>
      <fill>
        <patternFill>
          <bgColor indexed="13"/>
        </patternFill>
      </fill>
    </dxf>
    <dxf>
      <font>
        <condense val="0"/>
        <extend val="0"/>
        <color auto="1"/>
      </font>
      <fill>
        <patternFill>
          <bgColor indexed="10"/>
        </patternFill>
      </fill>
    </dxf>
    <dxf>
      <fill>
        <patternFill>
          <bgColor indexed="50"/>
        </patternFill>
      </fill>
    </dxf>
    <dxf>
      <font>
        <condense val="0"/>
        <extend val="0"/>
        <color indexed="50"/>
      </font>
    </dxf>
    <dxf>
      <font>
        <condense val="0"/>
        <extend val="0"/>
        <color indexed="51"/>
      </font>
    </dxf>
    <dxf>
      <font>
        <condense val="0"/>
        <extend val="0"/>
        <color indexed="10"/>
      </font>
    </dxf>
    <dxf>
      <fill>
        <patternFill>
          <bgColor indexed="50"/>
        </patternFill>
      </fill>
    </dxf>
    <dxf>
      <fill>
        <patternFill>
          <bgColor indexed="13"/>
        </patternFill>
      </fill>
    </dxf>
    <dxf>
      <fill>
        <patternFill>
          <bgColor indexed="10"/>
        </patternFill>
      </fill>
    </dxf>
    <dxf>
      <font>
        <condense val="0"/>
        <extend val="0"/>
        <color auto="1"/>
      </font>
      <fill>
        <patternFill>
          <bgColor indexed="50"/>
        </patternFill>
      </fill>
    </dxf>
    <dxf>
      <font>
        <condense val="0"/>
        <extend val="0"/>
        <color auto="1"/>
      </font>
      <fill>
        <patternFill>
          <bgColor indexed="13"/>
        </patternFill>
      </fill>
    </dxf>
    <dxf>
      <font>
        <condense val="0"/>
        <extend val="0"/>
        <color auto="1"/>
      </font>
      <fill>
        <patternFill>
          <bgColor indexed="10"/>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28575</xdr:rowOff>
    </xdr:from>
    <xdr:to>
      <xdr:col>2</xdr:col>
      <xdr:colOff>1123950</xdr:colOff>
      <xdr:row>3</xdr:row>
      <xdr:rowOff>9525</xdr:rowOff>
    </xdr:to>
    <xdr:pic>
      <xdr:nvPicPr>
        <xdr:cNvPr id="34229"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266700" y="28575"/>
          <a:ext cx="933450" cy="714375"/>
        </a:xfrm>
        <a:prstGeom prst="rect">
          <a:avLst/>
        </a:prstGeom>
        <a:noFill/>
        <a:ln w="9525">
          <a:noFill/>
          <a:miter lim="800000"/>
          <a:headEnd/>
          <a:tailEnd/>
        </a:ln>
      </xdr:spPr>
    </xdr:pic>
    <xdr:clientData/>
  </xdr:twoCellAnchor>
  <xdr:twoCellAnchor>
    <xdr:from>
      <xdr:col>2</xdr:col>
      <xdr:colOff>1419225</xdr:colOff>
      <xdr:row>3</xdr:row>
      <xdr:rowOff>76200</xdr:rowOff>
    </xdr:from>
    <xdr:to>
      <xdr:col>2</xdr:col>
      <xdr:colOff>1676400</xdr:colOff>
      <xdr:row>4</xdr:row>
      <xdr:rowOff>190500</xdr:rowOff>
    </xdr:to>
    <xdr:sp macro="" textlink="">
      <xdr:nvSpPr>
        <xdr:cNvPr id="16428" name="Oval 44"/>
        <xdr:cNvSpPr>
          <a:spLocks noChangeArrowheads="1"/>
        </xdr:cNvSpPr>
      </xdr:nvSpPr>
      <xdr:spPr bwMode="auto">
        <a:xfrm>
          <a:off x="1495425" y="80962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1</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6</xdr:col>
      <xdr:colOff>95250</xdr:colOff>
      <xdr:row>3</xdr:row>
      <xdr:rowOff>57150</xdr:rowOff>
    </xdr:from>
    <xdr:to>
      <xdr:col>6</xdr:col>
      <xdr:colOff>352425</xdr:colOff>
      <xdr:row>4</xdr:row>
      <xdr:rowOff>171450</xdr:rowOff>
    </xdr:to>
    <xdr:sp macro="" textlink="">
      <xdr:nvSpPr>
        <xdr:cNvPr id="16429" name="Oval 45"/>
        <xdr:cNvSpPr>
          <a:spLocks noChangeArrowheads="1"/>
        </xdr:cNvSpPr>
      </xdr:nvSpPr>
      <xdr:spPr bwMode="auto">
        <a:xfrm>
          <a:off x="4010025" y="79057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2</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2</xdr:col>
      <xdr:colOff>1781175</xdr:colOff>
      <xdr:row>5</xdr:row>
      <xdr:rowOff>47625</xdr:rowOff>
    </xdr:from>
    <xdr:to>
      <xdr:col>3</xdr:col>
      <xdr:colOff>133350</xdr:colOff>
      <xdr:row>5</xdr:row>
      <xdr:rowOff>257175</xdr:rowOff>
    </xdr:to>
    <xdr:sp macro="" textlink="">
      <xdr:nvSpPr>
        <xdr:cNvPr id="16430" name="Oval 46"/>
        <xdr:cNvSpPr>
          <a:spLocks noChangeArrowheads="1"/>
        </xdr:cNvSpPr>
      </xdr:nvSpPr>
      <xdr:spPr bwMode="auto">
        <a:xfrm>
          <a:off x="1857375" y="109537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 3</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2</xdr:col>
      <xdr:colOff>228600</xdr:colOff>
      <xdr:row>6</xdr:row>
      <xdr:rowOff>76200</xdr:rowOff>
    </xdr:from>
    <xdr:to>
      <xdr:col>2</xdr:col>
      <xdr:colOff>485775</xdr:colOff>
      <xdr:row>6</xdr:row>
      <xdr:rowOff>285750</xdr:rowOff>
    </xdr:to>
    <xdr:sp macro="" textlink="">
      <xdr:nvSpPr>
        <xdr:cNvPr id="16431" name="Oval 47"/>
        <xdr:cNvSpPr>
          <a:spLocks noChangeArrowheads="1"/>
        </xdr:cNvSpPr>
      </xdr:nvSpPr>
      <xdr:spPr bwMode="auto">
        <a:xfrm>
          <a:off x="304800" y="14287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5</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7</xdr:col>
      <xdr:colOff>514350</xdr:colOff>
      <xdr:row>5</xdr:row>
      <xdr:rowOff>38100</xdr:rowOff>
    </xdr:from>
    <xdr:to>
      <xdr:col>7</xdr:col>
      <xdr:colOff>771525</xdr:colOff>
      <xdr:row>5</xdr:row>
      <xdr:rowOff>247650</xdr:rowOff>
    </xdr:to>
    <xdr:sp macro="" textlink="">
      <xdr:nvSpPr>
        <xdr:cNvPr id="16432" name="Oval 48"/>
        <xdr:cNvSpPr>
          <a:spLocks noChangeArrowheads="1"/>
        </xdr:cNvSpPr>
      </xdr:nvSpPr>
      <xdr:spPr bwMode="auto">
        <a:xfrm>
          <a:off x="5143500" y="10858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4</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10</xdr:col>
      <xdr:colOff>190500</xdr:colOff>
      <xdr:row>7</xdr:row>
      <xdr:rowOff>447675</xdr:rowOff>
    </xdr:from>
    <xdr:to>
      <xdr:col>10</xdr:col>
      <xdr:colOff>447675</xdr:colOff>
      <xdr:row>8</xdr:row>
      <xdr:rowOff>85725</xdr:rowOff>
    </xdr:to>
    <xdr:sp macro="" textlink="">
      <xdr:nvSpPr>
        <xdr:cNvPr id="16433" name="Oval 49"/>
        <xdr:cNvSpPr>
          <a:spLocks noChangeArrowheads="1"/>
        </xdr:cNvSpPr>
      </xdr:nvSpPr>
      <xdr:spPr bwMode="auto">
        <a:xfrm>
          <a:off x="6734175" y="228600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9</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7</xdr:col>
      <xdr:colOff>285750</xdr:colOff>
      <xdr:row>7</xdr:row>
      <xdr:rowOff>447675</xdr:rowOff>
    </xdr:from>
    <xdr:to>
      <xdr:col>7</xdr:col>
      <xdr:colOff>542925</xdr:colOff>
      <xdr:row>8</xdr:row>
      <xdr:rowOff>85725</xdr:rowOff>
    </xdr:to>
    <xdr:sp macro="" textlink="">
      <xdr:nvSpPr>
        <xdr:cNvPr id="16434" name="Oval 50"/>
        <xdr:cNvSpPr>
          <a:spLocks noChangeArrowheads="1"/>
        </xdr:cNvSpPr>
      </xdr:nvSpPr>
      <xdr:spPr bwMode="auto">
        <a:xfrm>
          <a:off x="4914900" y="228600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a:t>
          </a:r>
          <a:r>
            <a:rPr lang="es-CO" sz="1000" b="1" i="0" strike="noStrike">
              <a:solidFill>
                <a:srgbClr val="000000"/>
              </a:solidFill>
              <a:latin typeface="Arial"/>
              <a:cs typeface="Arial"/>
            </a:rPr>
            <a:t>8</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2</xdr:col>
      <xdr:colOff>276225</xdr:colOff>
      <xdr:row>8</xdr:row>
      <xdr:rowOff>104775</xdr:rowOff>
    </xdr:from>
    <xdr:to>
      <xdr:col>2</xdr:col>
      <xdr:colOff>533400</xdr:colOff>
      <xdr:row>8</xdr:row>
      <xdr:rowOff>314325</xdr:rowOff>
    </xdr:to>
    <xdr:sp macro="" textlink="">
      <xdr:nvSpPr>
        <xdr:cNvPr id="16435" name="Oval 51"/>
        <xdr:cNvSpPr>
          <a:spLocks noChangeArrowheads="1"/>
        </xdr:cNvSpPr>
      </xdr:nvSpPr>
      <xdr:spPr bwMode="auto">
        <a:xfrm>
          <a:off x="352425" y="251460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 7</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2</xdr:col>
      <xdr:colOff>866775</xdr:colOff>
      <xdr:row>7</xdr:row>
      <xdr:rowOff>161925</xdr:rowOff>
    </xdr:from>
    <xdr:to>
      <xdr:col>2</xdr:col>
      <xdr:colOff>1123950</xdr:colOff>
      <xdr:row>7</xdr:row>
      <xdr:rowOff>371475</xdr:rowOff>
    </xdr:to>
    <xdr:sp macro="" textlink="">
      <xdr:nvSpPr>
        <xdr:cNvPr id="16436" name="Oval 52"/>
        <xdr:cNvSpPr>
          <a:spLocks noChangeArrowheads="1"/>
        </xdr:cNvSpPr>
      </xdr:nvSpPr>
      <xdr:spPr bwMode="auto">
        <a:xfrm>
          <a:off x="942975" y="20002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 6</a:t>
          </a:r>
          <a:endParaRPr lang="es-CO" sz="1000" b="0" i="0" strike="noStrike">
            <a:solidFill>
              <a:srgbClr val="000000"/>
            </a:solidFill>
            <a:latin typeface="Arial"/>
            <a:cs typeface="Arial"/>
          </a:endParaRPr>
        </a:p>
        <a:p>
          <a:pPr algn="l" rtl="1">
            <a:defRPr sz="1000"/>
          </a:pPr>
          <a:r>
            <a:rPr lang="es-CO" sz="1000" b="0" i="0" strike="noStrike">
              <a:solidFill>
                <a:srgbClr val="000000"/>
              </a:solidFill>
              <a:latin typeface="Arial"/>
              <a:cs typeface="Arial"/>
            </a:rPr>
            <a:t>1</a:t>
          </a:r>
        </a:p>
      </xdr:txBody>
    </xdr:sp>
    <xdr:clientData/>
  </xdr:twoCellAnchor>
  <xdr:twoCellAnchor>
    <xdr:from>
      <xdr:col>9</xdr:col>
      <xdr:colOff>200025</xdr:colOff>
      <xdr:row>10</xdr:row>
      <xdr:rowOff>19050</xdr:rowOff>
    </xdr:from>
    <xdr:to>
      <xdr:col>9</xdr:col>
      <xdr:colOff>457200</xdr:colOff>
      <xdr:row>10</xdr:row>
      <xdr:rowOff>228600</xdr:rowOff>
    </xdr:to>
    <xdr:sp macro="" textlink="">
      <xdr:nvSpPr>
        <xdr:cNvPr id="16438" name="Oval 54"/>
        <xdr:cNvSpPr>
          <a:spLocks noChangeArrowheads="1"/>
        </xdr:cNvSpPr>
      </xdr:nvSpPr>
      <xdr:spPr bwMode="auto">
        <a:xfrm>
          <a:off x="6257925" y="343852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12</a:t>
          </a:r>
        </a:p>
      </xdr:txBody>
    </xdr:sp>
    <xdr:clientData/>
  </xdr:twoCellAnchor>
  <xdr:twoCellAnchor>
    <xdr:from>
      <xdr:col>4</xdr:col>
      <xdr:colOff>304800</xdr:colOff>
      <xdr:row>10</xdr:row>
      <xdr:rowOff>28575</xdr:rowOff>
    </xdr:from>
    <xdr:to>
      <xdr:col>4</xdr:col>
      <xdr:colOff>561975</xdr:colOff>
      <xdr:row>10</xdr:row>
      <xdr:rowOff>238125</xdr:rowOff>
    </xdr:to>
    <xdr:sp macro="" textlink="">
      <xdr:nvSpPr>
        <xdr:cNvPr id="16440" name="Oval 56"/>
        <xdr:cNvSpPr>
          <a:spLocks noChangeArrowheads="1"/>
        </xdr:cNvSpPr>
      </xdr:nvSpPr>
      <xdr:spPr bwMode="auto">
        <a:xfrm>
          <a:off x="2990850" y="34480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11</a:t>
          </a:r>
        </a:p>
      </xdr:txBody>
    </xdr:sp>
    <xdr:clientData/>
  </xdr:twoCellAnchor>
  <xdr:twoCellAnchor>
    <xdr:from>
      <xdr:col>2</xdr:col>
      <xdr:colOff>657225</xdr:colOff>
      <xdr:row>9</xdr:row>
      <xdr:rowOff>180975</xdr:rowOff>
    </xdr:from>
    <xdr:to>
      <xdr:col>2</xdr:col>
      <xdr:colOff>914400</xdr:colOff>
      <xdr:row>9</xdr:row>
      <xdr:rowOff>390525</xdr:rowOff>
    </xdr:to>
    <xdr:sp macro="" textlink="">
      <xdr:nvSpPr>
        <xdr:cNvPr id="16441" name="Oval 57"/>
        <xdr:cNvSpPr>
          <a:spLocks noChangeArrowheads="1"/>
        </xdr:cNvSpPr>
      </xdr:nvSpPr>
      <xdr:spPr bwMode="auto">
        <a:xfrm>
          <a:off x="733425" y="30289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10</a:t>
          </a:r>
        </a:p>
      </xdr:txBody>
    </xdr:sp>
    <xdr:clientData/>
  </xdr:twoCellAnchor>
  <xdr:twoCellAnchor>
    <xdr:from>
      <xdr:col>12</xdr:col>
      <xdr:colOff>647700</xdr:colOff>
      <xdr:row>10</xdr:row>
      <xdr:rowOff>28575</xdr:rowOff>
    </xdr:from>
    <xdr:to>
      <xdr:col>13</xdr:col>
      <xdr:colOff>247650</xdr:colOff>
      <xdr:row>10</xdr:row>
      <xdr:rowOff>238125</xdr:rowOff>
    </xdr:to>
    <xdr:sp macro="" textlink="">
      <xdr:nvSpPr>
        <xdr:cNvPr id="16442" name="Oval 58"/>
        <xdr:cNvSpPr>
          <a:spLocks noChangeArrowheads="1"/>
        </xdr:cNvSpPr>
      </xdr:nvSpPr>
      <xdr:spPr bwMode="auto">
        <a:xfrm>
          <a:off x="8372475" y="34480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13</a:t>
          </a:r>
        </a:p>
      </xdr:txBody>
    </xdr:sp>
    <xdr:clientData/>
  </xdr:twoCellAnchor>
  <xdr:twoCellAnchor>
    <xdr:from>
      <xdr:col>2</xdr:col>
      <xdr:colOff>1619250</xdr:colOff>
      <xdr:row>19</xdr:row>
      <xdr:rowOff>85725</xdr:rowOff>
    </xdr:from>
    <xdr:to>
      <xdr:col>2</xdr:col>
      <xdr:colOff>1876425</xdr:colOff>
      <xdr:row>19</xdr:row>
      <xdr:rowOff>295275</xdr:rowOff>
    </xdr:to>
    <xdr:sp macro="" textlink="">
      <xdr:nvSpPr>
        <xdr:cNvPr id="16443" name="Oval 59"/>
        <xdr:cNvSpPr>
          <a:spLocks noChangeArrowheads="1"/>
        </xdr:cNvSpPr>
      </xdr:nvSpPr>
      <xdr:spPr bwMode="auto">
        <a:xfrm>
          <a:off x="1695450" y="64960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17</a:t>
          </a:r>
        </a:p>
      </xdr:txBody>
    </xdr:sp>
    <xdr:clientData/>
  </xdr:twoCellAnchor>
  <xdr:twoCellAnchor>
    <xdr:from>
      <xdr:col>2</xdr:col>
      <xdr:colOff>304800</xdr:colOff>
      <xdr:row>16</xdr:row>
      <xdr:rowOff>28575</xdr:rowOff>
    </xdr:from>
    <xdr:to>
      <xdr:col>2</xdr:col>
      <xdr:colOff>561975</xdr:colOff>
      <xdr:row>16</xdr:row>
      <xdr:rowOff>238125</xdr:rowOff>
    </xdr:to>
    <xdr:sp macro="" textlink="">
      <xdr:nvSpPr>
        <xdr:cNvPr id="16444" name="Oval 60"/>
        <xdr:cNvSpPr>
          <a:spLocks noChangeArrowheads="1"/>
        </xdr:cNvSpPr>
      </xdr:nvSpPr>
      <xdr:spPr bwMode="auto">
        <a:xfrm>
          <a:off x="381000" y="56197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14</a:t>
          </a:r>
        </a:p>
      </xdr:txBody>
    </xdr:sp>
    <xdr:clientData/>
  </xdr:twoCellAnchor>
  <xdr:twoCellAnchor>
    <xdr:from>
      <xdr:col>2</xdr:col>
      <xdr:colOff>523875</xdr:colOff>
      <xdr:row>17</xdr:row>
      <xdr:rowOff>28575</xdr:rowOff>
    </xdr:from>
    <xdr:to>
      <xdr:col>2</xdr:col>
      <xdr:colOff>781050</xdr:colOff>
      <xdr:row>17</xdr:row>
      <xdr:rowOff>238125</xdr:rowOff>
    </xdr:to>
    <xdr:sp macro="" textlink="">
      <xdr:nvSpPr>
        <xdr:cNvPr id="16445" name="Oval 61"/>
        <xdr:cNvSpPr>
          <a:spLocks noChangeArrowheads="1"/>
        </xdr:cNvSpPr>
      </xdr:nvSpPr>
      <xdr:spPr bwMode="auto">
        <a:xfrm>
          <a:off x="600075" y="58864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15</a:t>
          </a:r>
        </a:p>
      </xdr:txBody>
    </xdr:sp>
    <xdr:clientData/>
  </xdr:twoCellAnchor>
  <xdr:twoCellAnchor>
    <xdr:from>
      <xdr:col>2</xdr:col>
      <xdr:colOff>657225</xdr:colOff>
      <xdr:row>18</xdr:row>
      <xdr:rowOff>38100</xdr:rowOff>
    </xdr:from>
    <xdr:to>
      <xdr:col>2</xdr:col>
      <xdr:colOff>914400</xdr:colOff>
      <xdr:row>18</xdr:row>
      <xdr:rowOff>247650</xdr:rowOff>
    </xdr:to>
    <xdr:sp macro="" textlink="">
      <xdr:nvSpPr>
        <xdr:cNvPr id="16446" name="Oval 62"/>
        <xdr:cNvSpPr>
          <a:spLocks noChangeArrowheads="1"/>
        </xdr:cNvSpPr>
      </xdr:nvSpPr>
      <xdr:spPr bwMode="auto">
        <a:xfrm>
          <a:off x="733425" y="617220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16</a:t>
          </a:r>
        </a:p>
      </xdr:txBody>
    </xdr:sp>
    <xdr:clientData/>
  </xdr:twoCellAnchor>
  <xdr:twoCellAnchor>
    <xdr:from>
      <xdr:col>4</xdr:col>
      <xdr:colOff>542925</xdr:colOff>
      <xdr:row>20</xdr:row>
      <xdr:rowOff>247650</xdr:rowOff>
    </xdr:from>
    <xdr:to>
      <xdr:col>5</xdr:col>
      <xdr:colOff>104775</xdr:colOff>
      <xdr:row>21</xdr:row>
      <xdr:rowOff>161925</xdr:rowOff>
    </xdr:to>
    <xdr:sp macro="" textlink="">
      <xdr:nvSpPr>
        <xdr:cNvPr id="16448" name="Oval 64"/>
        <xdr:cNvSpPr>
          <a:spLocks noChangeArrowheads="1"/>
        </xdr:cNvSpPr>
      </xdr:nvSpPr>
      <xdr:spPr bwMode="auto">
        <a:xfrm>
          <a:off x="3228975" y="70675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18</a:t>
          </a:r>
        </a:p>
      </xdr:txBody>
    </xdr:sp>
    <xdr:clientData/>
  </xdr:twoCellAnchor>
  <xdr:twoCellAnchor>
    <xdr:from>
      <xdr:col>11</xdr:col>
      <xdr:colOff>485775</xdr:colOff>
      <xdr:row>20</xdr:row>
      <xdr:rowOff>257175</xdr:rowOff>
    </xdr:from>
    <xdr:to>
      <xdr:col>12</xdr:col>
      <xdr:colOff>190500</xdr:colOff>
      <xdr:row>21</xdr:row>
      <xdr:rowOff>171450</xdr:rowOff>
    </xdr:to>
    <xdr:sp macro="" textlink="">
      <xdr:nvSpPr>
        <xdr:cNvPr id="16449" name="Oval 65"/>
        <xdr:cNvSpPr>
          <a:spLocks noChangeArrowheads="1"/>
        </xdr:cNvSpPr>
      </xdr:nvSpPr>
      <xdr:spPr bwMode="auto">
        <a:xfrm>
          <a:off x="7658100" y="707707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19</a:t>
          </a:r>
        </a:p>
      </xdr:txBody>
    </xdr:sp>
    <xdr:clientData/>
  </xdr:twoCellAnchor>
  <xdr:twoCellAnchor>
    <xdr:from>
      <xdr:col>2</xdr:col>
      <xdr:colOff>733425</xdr:colOff>
      <xdr:row>22</xdr:row>
      <xdr:rowOff>485775</xdr:rowOff>
    </xdr:from>
    <xdr:to>
      <xdr:col>2</xdr:col>
      <xdr:colOff>1181100</xdr:colOff>
      <xdr:row>23</xdr:row>
      <xdr:rowOff>0</xdr:rowOff>
    </xdr:to>
    <xdr:sp macro="" textlink="">
      <xdr:nvSpPr>
        <xdr:cNvPr id="16451" name="Oval 67"/>
        <xdr:cNvSpPr>
          <a:spLocks noChangeArrowheads="1"/>
        </xdr:cNvSpPr>
      </xdr:nvSpPr>
      <xdr:spPr bwMode="auto">
        <a:xfrm>
          <a:off x="809625" y="7800975"/>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18.1</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3</xdr:col>
      <xdr:colOff>161925</xdr:colOff>
      <xdr:row>22</xdr:row>
      <xdr:rowOff>628650</xdr:rowOff>
    </xdr:from>
    <xdr:to>
      <xdr:col>3</xdr:col>
      <xdr:colOff>609600</xdr:colOff>
      <xdr:row>23</xdr:row>
      <xdr:rowOff>142875</xdr:rowOff>
    </xdr:to>
    <xdr:sp macro="" textlink="">
      <xdr:nvSpPr>
        <xdr:cNvPr id="16452" name="Oval 68"/>
        <xdr:cNvSpPr>
          <a:spLocks noChangeArrowheads="1"/>
        </xdr:cNvSpPr>
      </xdr:nvSpPr>
      <xdr:spPr bwMode="auto">
        <a:xfrm>
          <a:off x="2143125" y="794385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18.2</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6</xdr:col>
      <xdr:colOff>152400</xdr:colOff>
      <xdr:row>22</xdr:row>
      <xdr:rowOff>628650</xdr:rowOff>
    </xdr:from>
    <xdr:to>
      <xdr:col>6</xdr:col>
      <xdr:colOff>600075</xdr:colOff>
      <xdr:row>23</xdr:row>
      <xdr:rowOff>142875</xdr:rowOff>
    </xdr:to>
    <xdr:sp macro="" textlink="">
      <xdr:nvSpPr>
        <xdr:cNvPr id="16453" name="Oval 69"/>
        <xdr:cNvSpPr>
          <a:spLocks noChangeArrowheads="1"/>
        </xdr:cNvSpPr>
      </xdr:nvSpPr>
      <xdr:spPr bwMode="auto">
        <a:xfrm>
          <a:off x="4067175" y="794385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18.4</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5</xdr:col>
      <xdr:colOff>38100</xdr:colOff>
      <xdr:row>22</xdr:row>
      <xdr:rowOff>609600</xdr:rowOff>
    </xdr:from>
    <xdr:to>
      <xdr:col>5</xdr:col>
      <xdr:colOff>485775</xdr:colOff>
      <xdr:row>23</xdr:row>
      <xdr:rowOff>123825</xdr:rowOff>
    </xdr:to>
    <xdr:sp macro="" textlink="">
      <xdr:nvSpPr>
        <xdr:cNvPr id="16454" name="Oval 70"/>
        <xdr:cNvSpPr>
          <a:spLocks noChangeArrowheads="1"/>
        </xdr:cNvSpPr>
      </xdr:nvSpPr>
      <xdr:spPr bwMode="auto">
        <a:xfrm>
          <a:off x="3419475" y="792480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18.3</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7</xdr:col>
      <xdr:colOff>190500</xdr:colOff>
      <xdr:row>22</xdr:row>
      <xdr:rowOff>647700</xdr:rowOff>
    </xdr:from>
    <xdr:to>
      <xdr:col>7</xdr:col>
      <xdr:colOff>638175</xdr:colOff>
      <xdr:row>23</xdr:row>
      <xdr:rowOff>161925</xdr:rowOff>
    </xdr:to>
    <xdr:sp macro="" textlink="">
      <xdr:nvSpPr>
        <xdr:cNvPr id="16455" name="Oval 71"/>
        <xdr:cNvSpPr>
          <a:spLocks noChangeArrowheads="1"/>
        </xdr:cNvSpPr>
      </xdr:nvSpPr>
      <xdr:spPr bwMode="auto">
        <a:xfrm>
          <a:off x="4819650" y="796290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18.5</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8</xdr:col>
      <xdr:colOff>85725</xdr:colOff>
      <xdr:row>22</xdr:row>
      <xdr:rowOff>628650</xdr:rowOff>
    </xdr:from>
    <xdr:to>
      <xdr:col>8</xdr:col>
      <xdr:colOff>533400</xdr:colOff>
      <xdr:row>23</xdr:row>
      <xdr:rowOff>142875</xdr:rowOff>
    </xdr:to>
    <xdr:sp macro="" textlink="">
      <xdr:nvSpPr>
        <xdr:cNvPr id="16456" name="Oval 72"/>
        <xdr:cNvSpPr>
          <a:spLocks noChangeArrowheads="1"/>
        </xdr:cNvSpPr>
      </xdr:nvSpPr>
      <xdr:spPr bwMode="auto">
        <a:xfrm>
          <a:off x="5524500" y="794385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19.1</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11</xdr:col>
      <xdr:colOff>66675</xdr:colOff>
      <xdr:row>22</xdr:row>
      <xdr:rowOff>504825</xdr:rowOff>
    </xdr:from>
    <xdr:to>
      <xdr:col>11</xdr:col>
      <xdr:colOff>514350</xdr:colOff>
      <xdr:row>23</xdr:row>
      <xdr:rowOff>19050</xdr:rowOff>
    </xdr:to>
    <xdr:sp macro="" textlink="">
      <xdr:nvSpPr>
        <xdr:cNvPr id="16457" name="Oval 73"/>
        <xdr:cNvSpPr>
          <a:spLocks noChangeArrowheads="1"/>
        </xdr:cNvSpPr>
      </xdr:nvSpPr>
      <xdr:spPr bwMode="auto">
        <a:xfrm>
          <a:off x="7239000" y="7820025"/>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19.4</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10</xdr:col>
      <xdr:colOff>95250</xdr:colOff>
      <xdr:row>22</xdr:row>
      <xdr:rowOff>485775</xdr:rowOff>
    </xdr:from>
    <xdr:to>
      <xdr:col>10</xdr:col>
      <xdr:colOff>542925</xdr:colOff>
      <xdr:row>23</xdr:row>
      <xdr:rowOff>0</xdr:rowOff>
    </xdr:to>
    <xdr:sp macro="" textlink="">
      <xdr:nvSpPr>
        <xdr:cNvPr id="16458" name="Oval 74"/>
        <xdr:cNvSpPr>
          <a:spLocks noChangeArrowheads="1"/>
        </xdr:cNvSpPr>
      </xdr:nvSpPr>
      <xdr:spPr bwMode="auto">
        <a:xfrm>
          <a:off x="6638925" y="7800975"/>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19.3</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9</xdr:col>
      <xdr:colOff>28575</xdr:colOff>
      <xdr:row>22</xdr:row>
      <xdr:rowOff>628650</xdr:rowOff>
    </xdr:from>
    <xdr:to>
      <xdr:col>9</xdr:col>
      <xdr:colOff>476250</xdr:colOff>
      <xdr:row>23</xdr:row>
      <xdr:rowOff>142875</xdr:rowOff>
    </xdr:to>
    <xdr:sp macro="" textlink="">
      <xdr:nvSpPr>
        <xdr:cNvPr id="16459" name="Oval 75"/>
        <xdr:cNvSpPr>
          <a:spLocks noChangeArrowheads="1"/>
        </xdr:cNvSpPr>
      </xdr:nvSpPr>
      <xdr:spPr bwMode="auto">
        <a:xfrm>
          <a:off x="6086475" y="794385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19.2</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12</xdr:col>
      <xdr:colOff>114300</xdr:colOff>
      <xdr:row>22</xdr:row>
      <xdr:rowOff>485775</xdr:rowOff>
    </xdr:from>
    <xdr:to>
      <xdr:col>12</xdr:col>
      <xdr:colOff>561975</xdr:colOff>
      <xdr:row>23</xdr:row>
      <xdr:rowOff>0</xdr:rowOff>
    </xdr:to>
    <xdr:sp macro="" textlink="">
      <xdr:nvSpPr>
        <xdr:cNvPr id="16460" name="Oval 76"/>
        <xdr:cNvSpPr>
          <a:spLocks noChangeArrowheads="1"/>
        </xdr:cNvSpPr>
      </xdr:nvSpPr>
      <xdr:spPr bwMode="auto">
        <a:xfrm>
          <a:off x="7839075" y="7800975"/>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19.5</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13</xdr:col>
      <xdr:colOff>133350</xdr:colOff>
      <xdr:row>22</xdr:row>
      <xdr:rowOff>476250</xdr:rowOff>
    </xdr:from>
    <xdr:to>
      <xdr:col>13</xdr:col>
      <xdr:colOff>581025</xdr:colOff>
      <xdr:row>22</xdr:row>
      <xdr:rowOff>685800</xdr:rowOff>
    </xdr:to>
    <xdr:sp macro="" textlink="">
      <xdr:nvSpPr>
        <xdr:cNvPr id="16461" name="Oval 77"/>
        <xdr:cNvSpPr>
          <a:spLocks noChangeArrowheads="1"/>
        </xdr:cNvSpPr>
      </xdr:nvSpPr>
      <xdr:spPr bwMode="auto">
        <a:xfrm>
          <a:off x="8515350" y="7791450"/>
          <a:ext cx="4476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900" b="1" i="0" strike="noStrike">
              <a:solidFill>
                <a:srgbClr val="000000"/>
              </a:solidFill>
              <a:latin typeface="Arial"/>
              <a:cs typeface="Arial"/>
            </a:rPr>
            <a:t>19.6</a:t>
          </a:r>
          <a:r>
            <a:rPr lang="es-CO" sz="1000" b="0" i="0" strike="noStrike">
              <a:solidFill>
                <a:srgbClr val="000000"/>
              </a:solidFill>
              <a:latin typeface="Arial"/>
              <a:cs typeface="Arial"/>
            </a:rPr>
            <a:t>1 24.1</a:t>
          </a:r>
        </a:p>
        <a:p>
          <a:pPr algn="l" rtl="1">
            <a:defRPr sz="1000"/>
          </a:pPr>
          <a:r>
            <a:rPr lang="es-CO" sz="1000" b="0" i="0" strike="noStrike">
              <a:solidFill>
                <a:srgbClr val="000000"/>
              </a:solidFill>
              <a:latin typeface="Arial"/>
              <a:cs typeface="Arial"/>
            </a:rPr>
            <a:t>1</a:t>
          </a:r>
        </a:p>
      </xdr:txBody>
    </xdr:sp>
    <xdr:clientData/>
  </xdr:twoCellAnchor>
  <xdr:twoCellAnchor>
    <xdr:from>
      <xdr:col>2</xdr:col>
      <xdr:colOff>1590675</xdr:colOff>
      <xdr:row>35</xdr:row>
      <xdr:rowOff>114300</xdr:rowOff>
    </xdr:from>
    <xdr:to>
      <xdr:col>2</xdr:col>
      <xdr:colOff>1847850</xdr:colOff>
      <xdr:row>35</xdr:row>
      <xdr:rowOff>323850</xdr:rowOff>
    </xdr:to>
    <xdr:sp macro="" textlink="">
      <xdr:nvSpPr>
        <xdr:cNvPr id="16463" name="Oval 79"/>
        <xdr:cNvSpPr>
          <a:spLocks noChangeArrowheads="1"/>
        </xdr:cNvSpPr>
      </xdr:nvSpPr>
      <xdr:spPr bwMode="auto">
        <a:xfrm>
          <a:off x="1666875" y="15259050"/>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20</a:t>
          </a:r>
        </a:p>
      </xdr:txBody>
    </xdr:sp>
    <xdr:clientData/>
  </xdr:twoCellAnchor>
  <xdr:twoCellAnchor>
    <xdr:from>
      <xdr:col>6</xdr:col>
      <xdr:colOff>619125</xdr:colOff>
      <xdr:row>35</xdr:row>
      <xdr:rowOff>104775</xdr:rowOff>
    </xdr:from>
    <xdr:to>
      <xdr:col>7</xdr:col>
      <xdr:colOff>161925</xdr:colOff>
      <xdr:row>35</xdr:row>
      <xdr:rowOff>314325</xdr:rowOff>
    </xdr:to>
    <xdr:sp macro="" textlink="">
      <xdr:nvSpPr>
        <xdr:cNvPr id="16464" name="Oval 80"/>
        <xdr:cNvSpPr>
          <a:spLocks noChangeArrowheads="1"/>
        </xdr:cNvSpPr>
      </xdr:nvSpPr>
      <xdr:spPr bwMode="auto">
        <a:xfrm>
          <a:off x="4533900" y="1524952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21</a:t>
          </a:r>
        </a:p>
      </xdr:txBody>
    </xdr:sp>
    <xdr:clientData/>
  </xdr:twoCellAnchor>
  <xdr:twoCellAnchor>
    <xdr:from>
      <xdr:col>11</xdr:col>
      <xdr:colOff>390525</xdr:colOff>
      <xdr:row>35</xdr:row>
      <xdr:rowOff>104775</xdr:rowOff>
    </xdr:from>
    <xdr:to>
      <xdr:col>12</xdr:col>
      <xdr:colOff>95250</xdr:colOff>
      <xdr:row>35</xdr:row>
      <xdr:rowOff>314325</xdr:rowOff>
    </xdr:to>
    <xdr:sp macro="" textlink="">
      <xdr:nvSpPr>
        <xdr:cNvPr id="16465" name="Oval 81"/>
        <xdr:cNvSpPr>
          <a:spLocks noChangeArrowheads="1"/>
        </xdr:cNvSpPr>
      </xdr:nvSpPr>
      <xdr:spPr bwMode="auto">
        <a:xfrm>
          <a:off x="7562850" y="15249525"/>
          <a:ext cx="257175" cy="209550"/>
        </a:xfrm>
        <a:prstGeom prst="ellipse">
          <a:avLst/>
        </a:prstGeom>
        <a:solidFill>
          <a:srgbClr val="FF0000"/>
        </a:solidFill>
        <a:ln w="9525">
          <a:solidFill>
            <a:srgbClr val="99CC00"/>
          </a:solidFill>
          <a:round/>
          <a:headEnd/>
          <a:tailEnd/>
        </a:ln>
      </xdr:spPr>
      <xdr:txBody>
        <a:bodyPr vertOverflow="clip" wrap="square" lIns="27432" tIns="22860" rIns="0" bIns="0" anchor="t" upright="1"/>
        <a:lstStyle/>
        <a:p>
          <a:pPr algn="l" rtl="1">
            <a:defRPr sz="1000"/>
          </a:pPr>
          <a:r>
            <a:rPr lang="es-CO" sz="1000" b="1" i="0" strike="noStrike">
              <a:solidFill>
                <a:srgbClr val="000000"/>
              </a:solidFill>
              <a:latin typeface="Arial"/>
              <a:cs typeface="Arial"/>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647700</xdr:colOff>
      <xdr:row>0</xdr:row>
      <xdr:rowOff>28575</xdr:rowOff>
    </xdr:from>
    <xdr:to>
      <xdr:col>2</xdr:col>
      <xdr:colOff>1514475</xdr:colOff>
      <xdr:row>3</xdr:row>
      <xdr:rowOff>152400</xdr:rowOff>
    </xdr:to>
    <xdr:pic>
      <xdr:nvPicPr>
        <xdr:cNvPr id="10976"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885825" y="28575"/>
          <a:ext cx="86677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676275</xdr:colOff>
      <xdr:row>0</xdr:row>
      <xdr:rowOff>66675</xdr:rowOff>
    </xdr:from>
    <xdr:to>
      <xdr:col>0</xdr:col>
      <xdr:colOff>1704975</xdr:colOff>
      <xdr:row>1</xdr:row>
      <xdr:rowOff>266700</xdr:rowOff>
    </xdr:to>
    <xdr:pic>
      <xdr:nvPicPr>
        <xdr:cNvPr id="117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76275" y="66675"/>
          <a:ext cx="102870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ALUD/GUIAS/INSTRUCTIVO%20PARA%20DILIGENCIAR%20EL%20FORMATO%20PA%20Y%20SEGUMIENTO.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indexed="11"/>
  </sheetPr>
  <dimension ref="A1:CC231"/>
  <sheetViews>
    <sheetView showGridLines="0" topLeftCell="B1" workbookViewId="0">
      <selection activeCell="C14" sqref="C14:G14"/>
    </sheetView>
  </sheetViews>
  <sheetFormatPr baseColWidth="10" defaultRowHeight="12.75"/>
  <cols>
    <col min="1" max="1" width="4.42578125" style="29" hidden="1" customWidth="1"/>
    <col min="2" max="2" width="1.140625" style="29" customWidth="1"/>
    <col min="3" max="3" width="28.5703125" style="29" customWidth="1"/>
    <col min="4" max="4" width="10.5703125" style="29" customWidth="1"/>
    <col min="5" max="5" width="10.42578125" style="29" customWidth="1"/>
    <col min="6" max="6" width="8" style="26" customWidth="1"/>
    <col min="7" max="7" width="10.7109375" style="29" customWidth="1"/>
    <col min="8" max="8" width="12.140625" style="29" customWidth="1"/>
    <col min="9" max="9" width="9.28515625" style="28" customWidth="1"/>
    <col min="10" max="10" width="7.28515625" style="29" customWidth="1"/>
    <col min="11" max="11" width="9.42578125" style="29" customWidth="1"/>
    <col min="12" max="12" width="8.28515625" style="29" customWidth="1"/>
    <col min="13" max="13" width="9.85546875" style="29" customWidth="1"/>
    <col min="14" max="14" width="10.7109375" style="29" customWidth="1"/>
    <col min="15" max="15" width="3.7109375" style="29" hidden="1" customWidth="1"/>
    <col min="16" max="16" width="10.42578125" style="29" bestFit="1" customWidth="1"/>
    <col min="17" max="17" width="11" style="29" hidden="1" customWidth="1"/>
    <col min="18" max="18" width="10.28515625" style="29" bestFit="1" customWidth="1"/>
    <col min="19" max="19" width="9.85546875" style="29" bestFit="1" customWidth="1"/>
    <col min="20" max="20" width="8.7109375" style="29" bestFit="1" customWidth="1"/>
    <col min="21" max="21" width="7.5703125" style="29" customWidth="1"/>
    <col min="22" max="43" width="11.42578125" style="29"/>
    <col min="44" max="48" width="11.42578125" style="108"/>
    <col min="49" max="58" width="11.42578125" style="99"/>
    <col min="59" max="66" width="11.42578125" style="100"/>
    <col min="67" max="16384" width="11.42578125" style="71"/>
  </cols>
  <sheetData>
    <row r="1" spans="1:81" ht="14.25" customHeight="1">
      <c r="A1" s="419"/>
      <c r="B1" s="4"/>
      <c r="C1" s="47" t="s">
        <v>885</v>
      </c>
      <c r="D1" s="47"/>
      <c r="E1" s="47"/>
      <c r="F1" s="47"/>
      <c r="G1" s="47"/>
      <c r="H1" s="47"/>
      <c r="I1" s="44"/>
      <c r="J1" s="45"/>
      <c r="K1" s="109" t="s">
        <v>83</v>
      </c>
      <c r="L1" s="1"/>
      <c r="M1" s="1"/>
      <c r="N1" s="1"/>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69"/>
      <c r="AS1" s="69"/>
      <c r="AT1" s="69"/>
      <c r="AU1" s="69"/>
      <c r="AV1" s="69"/>
      <c r="AW1" s="99" t="s">
        <v>890</v>
      </c>
      <c r="AX1" s="99" t="s">
        <v>891</v>
      </c>
      <c r="AY1" s="99" t="s">
        <v>871</v>
      </c>
      <c r="AZ1" s="99" t="s">
        <v>1</v>
      </c>
      <c r="BA1" s="99" t="s">
        <v>2</v>
      </c>
      <c r="BB1" s="99" t="s">
        <v>293</v>
      </c>
      <c r="BC1" s="99" t="s">
        <v>870</v>
      </c>
      <c r="BD1" s="99" t="s">
        <v>883</v>
      </c>
      <c r="BE1" s="99" t="s">
        <v>884</v>
      </c>
      <c r="BL1" s="73" t="s">
        <v>928</v>
      </c>
      <c r="BM1" s="73" t="s">
        <v>929</v>
      </c>
      <c r="BN1" s="73" t="s">
        <v>930</v>
      </c>
      <c r="BO1" s="73" t="s">
        <v>931</v>
      </c>
      <c r="BP1" s="73" t="s">
        <v>932</v>
      </c>
      <c r="BQ1" s="73" t="s">
        <v>933</v>
      </c>
      <c r="BR1" s="74"/>
      <c r="BS1" s="74"/>
      <c r="BT1" s="74"/>
      <c r="BU1" s="101" t="s">
        <v>928</v>
      </c>
      <c r="BV1" s="101" t="s">
        <v>934</v>
      </c>
      <c r="BW1" s="101" t="s">
        <v>930</v>
      </c>
      <c r="BX1" s="101" t="s">
        <v>931</v>
      </c>
      <c r="BY1" s="101" t="s">
        <v>935</v>
      </c>
      <c r="BZ1" s="101" t="s">
        <v>933</v>
      </c>
      <c r="CA1" s="74"/>
      <c r="CB1" s="74"/>
      <c r="CC1" s="74"/>
    </row>
    <row r="2" spans="1:81" ht="25.5" customHeight="1">
      <c r="A2" s="419"/>
      <c r="B2" s="5"/>
      <c r="C2" s="43" t="s">
        <v>897</v>
      </c>
      <c r="D2" s="47"/>
      <c r="E2" s="47"/>
      <c r="F2" s="47"/>
      <c r="G2" s="47"/>
      <c r="H2" s="47"/>
      <c r="I2" s="44"/>
      <c r="J2" s="45"/>
      <c r="K2" s="42" t="s">
        <v>207</v>
      </c>
      <c r="L2" s="443" t="s">
        <v>817</v>
      </c>
      <c r="M2" s="443"/>
      <c r="N2" s="44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69"/>
      <c r="AS2" s="69"/>
      <c r="AT2" s="69"/>
      <c r="AU2" s="69"/>
      <c r="AV2" s="69"/>
      <c r="AW2" s="99" t="s">
        <v>1</v>
      </c>
      <c r="AX2" s="99" t="s">
        <v>1</v>
      </c>
      <c r="AY2" s="99" t="s">
        <v>1</v>
      </c>
      <c r="AZ2" s="99" t="s">
        <v>681</v>
      </c>
      <c r="BA2" s="99" t="s">
        <v>1</v>
      </c>
      <c r="BB2" s="99" t="s">
        <v>1</v>
      </c>
      <c r="BC2" s="99" t="s">
        <v>1</v>
      </c>
      <c r="BD2" s="99" t="s">
        <v>1</v>
      </c>
      <c r="BL2" s="74" t="s">
        <v>1</v>
      </c>
      <c r="BM2" s="74" t="s">
        <v>1</v>
      </c>
      <c r="BN2" s="74" t="s">
        <v>1</v>
      </c>
      <c r="BO2" s="74" t="s">
        <v>1</v>
      </c>
      <c r="BP2" s="74" t="s">
        <v>1</v>
      </c>
      <c r="BQ2" s="74" t="s">
        <v>1</v>
      </c>
      <c r="BR2" s="74"/>
      <c r="BS2" s="74"/>
      <c r="BT2" s="74"/>
      <c r="BU2" s="74" t="s">
        <v>1</v>
      </c>
      <c r="BV2" s="74" t="s">
        <v>1</v>
      </c>
      <c r="BW2" s="74" t="s">
        <v>1</v>
      </c>
      <c r="BX2" s="74" t="s">
        <v>1</v>
      </c>
      <c r="BY2" s="74" t="s">
        <v>1</v>
      </c>
      <c r="BZ2" s="74" t="s">
        <v>1</v>
      </c>
      <c r="CA2" s="74" t="s">
        <v>1</v>
      </c>
      <c r="CB2" s="74"/>
      <c r="CC2" s="74"/>
    </row>
    <row r="3" spans="1:81" ht="18" customHeight="1">
      <c r="A3" s="419"/>
      <c r="B3" s="5"/>
      <c r="C3" s="43" t="s">
        <v>668</v>
      </c>
      <c r="D3" s="47"/>
      <c r="E3" s="47"/>
      <c r="F3" s="47"/>
      <c r="G3" s="47"/>
      <c r="H3" s="47"/>
      <c r="I3" s="43"/>
      <c r="J3" s="43"/>
      <c r="K3" s="42" t="s">
        <v>669</v>
      </c>
      <c r="L3" s="7"/>
      <c r="M3" s="7"/>
      <c r="N3" s="7"/>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69"/>
      <c r="AS3" s="69"/>
      <c r="AT3" s="69"/>
      <c r="AU3" s="69"/>
      <c r="AV3" s="69"/>
      <c r="AW3" s="99">
        <v>2012</v>
      </c>
      <c r="AX3" s="99" t="s">
        <v>892</v>
      </c>
      <c r="AY3" s="99" t="s">
        <v>896</v>
      </c>
      <c r="AZ3" s="99" t="s">
        <v>682</v>
      </c>
      <c r="BA3" s="102" t="s">
        <v>3</v>
      </c>
      <c r="BB3" s="102" t="s">
        <v>294</v>
      </c>
      <c r="BC3" s="102" t="s">
        <v>898</v>
      </c>
      <c r="BD3" s="103" t="s">
        <v>430</v>
      </c>
      <c r="BL3" s="73" t="s">
        <v>936</v>
      </c>
      <c r="BM3" s="73" t="s">
        <v>898</v>
      </c>
      <c r="BN3" s="73" t="s">
        <v>937</v>
      </c>
      <c r="BO3" s="73" t="s">
        <v>938</v>
      </c>
      <c r="BP3" s="73" t="s">
        <v>939</v>
      </c>
      <c r="BQ3" s="73" t="s">
        <v>84</v>
      </c>
      <c r="BR3" s="74"/>
      <c r="BS3" s="74"/>
      <c r="BT3" s="74"/>
      <c r="BU3" s="104" t="s">
        <v>940</v>
      </c>
      <c r="BV3" s="101" t="s">
        <v>430</v>
      </c>
      <c r="BW3" s="101" t="s">
        <v>941</v>
      </c>
      <c r="BX3" s="101" t="s">
        <v>942</v>
      </c>
      <c r="BY3" s="101" t="s">
        <v>943</v>
      </c>
      <c r="BZ3" s="101" t="s">
        <v>944</v>
      </c>
      <c r="CA3" s="74"/>
      <c r="CB3" s="74"/>
      <c r="CC3" s="74"/>
    </row>
    <row r="4" spans="1:81" s="72" customFormat="1" ht="7.5" customHeight="1" thickBot="1">
      <c r="A4" s="13"/>
      <c r="B4" s="13"/>
      <c r="C4" s="46"/>
      <c r="D4" s="46"/>
      <c r="E4" s="46"/>
      <c r="F4" s="46"/>
      <c r="G4" s="46"/>
      <c r="H4" s="46"/>
      <c r="I4" s="46"/>
      <c r="J4" s="46"/>
      <c r="K4" s="7"/>
      <c r="L4" s="7"/>
      <c r="M4" s="7"/>
      <c r="N4" s="7"/>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70"/>
      <c r="AS4" s="70"/>
      <c r="AT4" s="70"/>
      <c r="AU4" s="70"/>
      <c r="AV4" s="70"/>
      <c r="AW4" s="99">
        <v>2013</v>
      </c>
      <c r="AX4" s="99" t="s">
        <v>893</v>
      </c>
      <c r="AY4" s="99" t="s">
        <v>872</v>
      </c>
      <c r="AZ4" s="99" t="s">
        <v>683</v>
      </c>
      <c r="BA4" s="102" t="s">
        <v>4</v>
      </c>
      <c r="BB4" s="102" t="s">
        <v>295</v>
      </c>
      <c r="BC4" s="102" t="s">
        <v>431</v>
      </c>
      <c r="BD4" s="103" t="s">
        <v>432</v>
      </c>
      <c r="BE4" s="99"/>
      <c r="BF4" s="105"/>
      <c r="BG4" s="106"/>
      <c r="BH4" s="106"/>
      <c r="BI4" s="106"/>
      <c r="BJ4" s="106"/>
      <c r="BK4" s="106"/>
      <c r="BL4" s="73" t="s">
        <v>945</v>
      </c>
      <c r="BM4" s="73" t="s">
        <v>431</v>
      </c>
      <c r="BN4" s="73" t="s">
        <v>946</v>
      </c>
      <c r="BO4" s="73" t="s">
        <v>947</v>
      </c>
      <c r="BP4" s="73" t="s">
        <v>948</v>
      </c>
      <c r="BQ4" s="73" t="s">
        <v>949</v>
      </c>
      <c r="BR4" s="74"/>
      <c r="BS4" s="74"/>
      <c r="BT4" s="74"/>
      <c r="BU4" s="104" t="s">
        <v>950</v>
      </c>
      <c r="BV4" s="101" t="s">
        <v>432</v>
      </c>
      <c r="BW4" s="101" t="s">
        <v>951</v>
      </c>
      <c r="BX4" s="101" t="s">
        <v>952</v>
      </c>
      <c r="BY4" s="101" t="s">
        <v>953</v>
      </c>
      <c r="BZ4" s="101" t="s">
        <v>954</v>
      </c>
      <c r="CA4" s="74"/>
      <c r="CB4" s="74"/>
      <c r="CC4" s="74"/>
    </row>
    <row r="5" spans="1:81" ht="17.25" customHeight="1" thickBot="1">
      <c r="A5" s="4"/>
      <c r="B5" s="4"/>
      <c r="C5" s="448" t="s">
        <v>888</v>
      </c>
      <c r="D5" s="449"/>
      <c r="E5" s="446" t="s">
        <v>1</v>
      </c>
      <c r="F5" s="447"/>
      <c r="G5" s="459" t="s">
        <v>889</v>
      </c>
      <c r="H5" s="460"/>
      <c r="I5" s="446" t="s">
        <v>1</v>
      </c>
      <c r="J5" s="447"/>
      <c r="K5" s="67"/>
      <c r="L5" s="67"/>
      <c r="M5" s="67"/>
      <c r="N5" s="68"/>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9"/>
      <c r="AS5" s="69"/>
      <c r="AT5" s="69"/>
      <c r="AU5" s="69"/>
      <c r="AV5" s="69"/>
      <c r="AW5" s="105">
        <v>2014</v>
      </c>
      <c r="AX5" s="105" t="s">
        <v>894</v>
      </c>
      <c r="AY5" s="99" t="s">
        <v>873</v>
      </c>
      <c r="AZ5" s="99" t="s">
        <v>0</v>
      </c>
      <c r="BA5" s="102" t="s">
        <v>5</v>
      </c>
      <c r="BB5" s="102" t="s">
        <v>31</v>
      </c>
      <c r="BC5" s="102" t="s">
        <v>433</v>
      </c>
      <c r="BD5" s="103" t="s">
        <v>434</v>
      </c>
      <c r="BL5" s="73" t="s">
        <v>955</v>
      </c>
      <c r="BM5" s="73" t="s">
        <v>433</v>
      </c>
      <c r="BN5" s="73" t="s">
        <v>956</v>
      </c>
      <c r="BO5" s="73" t="s">
        <v>957</v>
      </c>
      <c r="BP5" s="73" t="s">
        <v>958</v>
      </c>
      <c r="BQ5" s="73" t="s">
        <v>959</v>
      </c>
      <c r="BR5" s="74"/>
      <c r="BS5" s="74"/>
      <c r="BT5" s="74"/>
      <c r="BU5" s="104" t="s">
        <v>960</v>
      </c>
      <c r="BV5" s="101" t="s">
        <v>434</v>
      </c>
      <c r="BW5" s="101" t="s">
        <v>961</v>
      </c>
      <c r="BX5" s="101" t="s">
        <v>962</v>
      </c>
      <c r="BY5" s="101" t="s">
        <v>963</v>
      </c>
      <c r="BZ5" s="101" t="s">
        <v>964</v>
      </c>
      <c r="CA5" s="74"/>
      <c r="CB5" s="74"/>
      <c r="CC5" s="74"/>
    </row>
    <row r="6" spans="1:81" ht="24" customHeight="1" thickBot="1">
      <c r="A6" s="4"/>
      <c r="B6" s="4"/>
      <c r="C6" s="48" t="s">
        <v>208</v>
      </c>
      <c r="D6" s="434" t="s">
        <v>1</v>
      </c>
      <c r="E6" s="435"/>
      <c r="F6" s="436"/>
      <c r="G6" s="444" t="s">
        <v>209</v>
      </c>
      <c r="H6" s="445"/>
      <c r="I6" s="431"/>
      <c r="J6" s="432"/>
      <c r="K6" s="432"/>
      <c r="L6" s="432"/>
      <c r="M6" s="432"/>
      <c r="N6" s="433"/>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9"/>
      <c r="AS6" s="69"/>
      <c r="AT6" s="69"/>
      <c r="AU6" s="69"/>
      <c r="AV6" s="69"/>
      <c r="AW6" s="99">
        <v>2015</v>
      </c>
      <c r="AX6" s="99" t="s">
        <v>895</v>
      </c>
      <c r="AY6" s="99" t="s">
        <v>874</v>
      </c>
      <c r="BA6" s="102" t="s">
        <v>6</v>
      </c>
      <c r="BB6" s="102" t="s">
        <v>32</v>
      </c>
      <c r="BC6" s="102" t="s">
        <v>435</v>
      </c>
      <c r="BD6" s="103" t="s">
        <v>436</v>
      </c>
      <c r="BL6" s="73" t="s">
        <v>965</v>
      </c>
      <c r="BM6" s="73" t="s">
        <v>435</v>
      </c>
      <c r="BN6" s="73" t="s">
        <v>966</v>
      </c>
      <c r="BO6" s="73" t="s">
        <v>296</v>
      </c>
      <c r="BP6" s="73" t="s">
        <v>297</v>
      </c>
      <c r="BQ6" s="73" t="s">
        <v>298</v>
      </c>
      <c r="BR6" s="74"/>
      <c r="BS6" s="74"/>
      <c r="BT6" s="74"/>
      <c r="BU6" s="104" t="s">
        <v>299</v>
      </c>
      <c r="BV6" s="101" t="s">
        <v>436</v>
      </c>
      <c r="BW6" s="101" t="s">
        <v>300</v>
      </c>
      <c r="BX6" s="101" t="s">
        <v>301</v>
      </c>
      <c r="BY6" s="101" t="s">
        <v>302</v>
      </c>
      <c r="BZ6" s="101" t="s">
        <v>303</v>
      </c>
      <c r="CA6" s="74"/>
      <c r="CB6" s="74"/>
      <c r="CC6" s="74"/>
    </row>
    <row r="7" spans="1:81" ht="38.25" customHeight="1" thickBot="1">
      <c r="A7" s="4"/>
      <c r="B7" s="4"/>
      <c r="C7" s="49" t="s">
        <v>667</v>
      </c>
      <c r="D7" s="440" t="s">
        <v>1</v>
      </c>
      <c r="E7" s="441"/>
      <c r="F7" s="441"/>
      <c r="G7" s="441"/>
      <c r="H7" s="441"/>
      <c r="I7" s="441"/>
      <c r="J7" s="441"/>
      <c r="K7" s="441"/>
      <c r="L7" s="441"/>
      <c r="M7" s="441"/>
      <c r="N7" s="442"/>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9"/>
      <c r="AS7" s="69"/>
      <c r="AT7" s="69"/>
      <c r="AU7" s="69"/>
      <c r="AV7" s="69"/>
      <c r="AY7" s="99" t="s">
        <v>875</v>
      </c>
      <c r="BA7" s="102" t="s">
        <v>7</v>
      </c>
      <c r="BB7" s="102" t="s">
        <v>33</v>
      </c>
      <c r="BC7" s="102" t="s">
        <v>437</v>
      </c>
      <c r="BD7" s="103" t="s">
        <v>438</v>
      </c>
      <c r="BL7" s="73" t="s">
        <v>304</v>
      </c>
      <c r="BM7" s="73" t="s">
        <v>437</v>
      </c>
      <c r="BN7" s="73" t="s">
        <v>305</v>
      </c>
      <c r="BO7" s="73" t="s">
        <v>306</v>
      </c>
      <c r="BP7" s="73" t="s">
        <v>307</v>
      </c>
      <c r="BQ7" s="73" t="s">
        <v>308</v>
      </c>
      <c r="BR7" s="74"/>
      <c r="BS7" s="74"/>
      <c r="BT7" s="74"/>
      <c r="BU7" s="104" t="s">
        <v>309</v>
      </c>
      <c r="BV7" s="101" t="s">
        <v>438</v>
      </c>
      <c r="BW7" s="101" t="s">
        <v>310</v>
      </c>
      <c r="BX7" s="101" t="s">
        <v>311</v>
      </c>
      <c r="BY7" s="101" t="s">
        <v>312</v>
      </c>
      <c r="BZ7" s="101" t="s">
        <v>313</v>
      </c>
      <c r="CA7" s="74"/>
      <c r="CB7" s="74"/>
      <c r="CC7" s="74"/>
    </row>
    <row r="8" spans="1:81" ht="45" customHeight="1" thickBot="1">
      <c r="A8" s="4"/>
      <c r="B8" s="4"/>
      <c r="C8" s="48" t="s">
        <v>195</v>
      </c>
      <c r="D8" s="420" t="s">
        <v>1</v>
      </c>
      <c r="E8" s="421"/>
      <c r="F8" s="421"/>
      <c r="G8" s="421"/>
      <c r="H8" s="421"/>
      <c r="I8" s="421"/>
      <c r="J8" s="421"/>
      <c r="K8" s="421"/>
      <c r="L8" s="421"/>
      <c r="M8" s="421"/>
      <c r="N8" s="422"/>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9"/>
      <c r="AS8" s="69"/>
      <c r="AT8" s="69"/>
      <c r="AU8" s="69"/>
      <c r="AV8" s="69"/>
      <c r="AY8" s="99" t="s">
        <v>881</v>
      </c>
      <c r="BA8" s="102" t="s">
        <v>8</v>
      </c>
      <c r="BB8" s="102" t="s">
        <v>34</v>
      </c>
      <c r="BC8" s="102" t="s">
        <v>439</v>
      </c>
      <c r="BD8" s="103" t="s">
        <v>440</v>
      </c>
      <c r="BL8" s="73" t="s">
        <v>314</v>
      </c>
      <c r="BM8" s="73" t="s">
        <v>439</v>
      </c>
      <c r="BN8" s="73" t="s">
        <v>315</v>
      </c>
      <c r="BO8" s="73" t="s">
        <v>316</v>
      </c>
      <c r="BP8" s="73" t="s">
        <v>317</v>
      </c>
      <c r="BQ8" s="73" t="s">
        <v>318</v>
      </c>
      <c r="BR8" s="74"/>
      <c r="BS8" s="74"/>
      <c r="BT8" s="74"/>
      <c r="BU8" s="104" t="s">
        <v>319</v>
      </c>
      <c r="BV8" s="101" t="s">
        <v>440</v>
      </c>
      <c r="BW8" s="101" t="s">
        <v>320</v>
      </c>
      <c r="BX8" s="101" t="s">
        <v>321</v>
      </c>
      <c r="BY8" s="101" t="s">
        <v>322</v>
      </c>
      <c r="BZ8" s="101" t="s">
        <v>323</v>
      </c>
      <c r="CA8" s="74"/>
      <c r="CB8" s="74"/>
      <c r="CC8" s="74"/>
    </row>
    <row r="9" spans="1:81" ht="34.5" customHeight="1" thickBot="1">
      <c r="A9" s="4"/>
      <c r="B9" s="4"/>
      <c r="C9" s="48" t="s">
        <v>211</v>
      </c>
      <c r="D9" s="423" t="s">
        <v>1</v>
      </c>
      <c r="E9" s="424"/>
      <c r="F9" s="424"/>
      <c r="G9" s="425"/>
      <c r="H9" s="55" t="s">
        <v>666</v>
      </c>
      <c r="I9" s="429"/>
      <c r="J9" s="430"/>
      <c r="K9" s="50" t="s">
        <v>665</v>
      </c>
      <c r="L9" s="431"/>
      <c r="M9" s="432"/>
      <c r="N9" s="433"/>
      <c r="O9" s="4"/>
      <c r="P9" s="98"/>
      <c r="Q9" s="4"/>
      <c r="R9" s="4"/>
      <c r="S9" s="4"/>
      <c r="T9" s="4"/>
      <c r="U9" s="4"/>
      <c r="V9" s="4"/>
      <c r="W9" s="4"/>
      <c r="X9" s="4"/>
      <c r="Y9" s="4"/>
      <c r="Z9" s="4"/>
      <c r="AA9" s="4"/>
      <c r="AB9" s="4"/>
      <c r="AC9" s="4"/>
      <c r="AD9" s="4"/>
      <c r="AE9" s="4"/>
      <c r="AF9" s="4"/>
      <c r="AG9" s="4"/>
      <c r="AH9" s="4"/>
      <c r="AI9" s="4"/>
      <c r="AJ9" s="4"/>
      <c r="AK9" s="4"/>
      <c r="AL9" s="4"/>
      <c r="AM9" s="4"/>
      <c r="AN9" s="4"/>
      <c r="AO9" s="4"/>
      <c r="AP9" s="4"/>
      <c r="AQ9" s="4"/>
      <c r="AR9" s="69"/>
      <c r="AS9" s="69"/>
      <c r="AT9" s="69"/>
      <c r="AU9" s="69"/>
      <c r="AV9" s="69"/>
      <c r="AY9" s="99" t="s">
        <v>876</v>
      </c>
      <c r="BA9" s="102" t="s">
        <v>9</v>
      </c>
      <c r="BB9" s="102" t="s">
        <v>35</v>
      </c>
      <c r="BC9" s="102" t="s">
        <v>441</v>
      </c>
      <c r="BD9" s="103" t="s">
        <v>442</v>
      </c>
      <c r="BL9" s="73" t="s">
        <v>324</v>
      </c>
      <c r="BM9" s="73" t="s">
        <v>441</v>
      </c>
      <c r="BN9" s="73" t="s">
        <v>325</v>
      </c>
      <c r="BO9" s="73" t="s">
        <v>326</v>
      </c>
      <c r="BP9" s="73" t="s">
        <v>327</v>
      </c>
      <c r="BQ9" s="73" t="s">
        <v>328</v>
      </c>
      <c r="BR9" s="74"/>
      <c r="BS9" s="74"/>
      <c r="BT9" s="74"/>
      <c r="BU9" s="104" t="s">
        <v>329</v>
      </c>
      <c r="BV9" s="101" t="s">
        <v>442</v>
      </c>
      <c r="BW9" s="101" t="s">
        <v>330</v>
      </c>
      <c r="BX9" s="101" t="s">
        <v>1047</v>
      </c>
      <c r="BY9" s="101" t="s">
        <v>1048</v>
      </c>
      <c r="BZ9" s="101" t="s">
        <v>1048</v>
      </c>
      <c r="CA9" s="74"/>
      <c r="CB9" s="74"/>
      <c r="CC9" s="74"/>
    </row>
    <row r="10" spans="1:81" ht="45" customHeight="1" thickBot="1">
      <c r="A10" s="4"/>
      <c r="B10" s="4"/>
      <c r="C10" s="48" t="s">
        <v>196</v>
      </c>
      <c r="D10" s="423" t="s">
        <v>1</v>
      </c>
      <c r="E10" s="424"/>
      <c r="F10" s="424"/>
      <c r="G10" s="424"/>
      <c r="H10" s="424"/>
      <c r="I10" s="424"/>
      <c r="J10" s="424"/>
      <c r="K10" s="424"/>
      <c r="L10" s="424"/>
      <c r="M10" s="424"/>
      <c r="N10" s="425"/>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9"/>
      <c r="AS10" s="69"/>
      <c r="AT10" s="69"/>
      <c r="AU10" s="69"/>
      <c r="AV10" s="69"/>
      <c r="AY10" s="99" t="s">
        <v>877</v>
      </c>
      <c r="BA10" s="102" t="s">
        <v>10</v>
      </c>
      <c r="BB10" s="102" t="s">
        <v>36</v>
      </c>
      <c r="BC10" s="102" t="s">
        <v>443</v>
      </c>
      <c r="BD10" s="103" t="s">
        <v>444</v>
      </c>
      <c r="BL10" s="73" t="s">
        <v>1049</v>
      </c>
      <c r="BM10" s="73" t="s">
        <v>443</v>
      </c>
      <c r="BN10" s="73" t="s">
        <v>1050</v>
      </c>
      <c r="BO10" s="73" t="s">
        <v>1051</v>
      </c>
      <c r="BP10" s="73" t="s">
        <v>1052</v>
      </c>
      <c r="BQ10" s="73" t="s">
        <v>1053</v>
      </c>
      <c r="BR10" s="74"/>
      <c r="BS10" s="74"/>
      <c r="BT10" s="74"/>
      <c r="BU10" s="104" t="s">
        <v>1054</v>
      </c>
      <c r="BV10" s="101" t="s">
        <v>444</v>
      </c>
      <c r="BW10" s="101" t="s">
        <v>1055</v>
      </c>
      <c r="BX10" s="101" t="s">
        <v>1056</v>
      </c>
      <c r="BY10" s="101" t="s">
        <v>1057</v>
      </c>
      <c r="BZ10" s="101" t="s">
        <v>1058</v>
      </c>
      <c r="CA10" s="74"/>
      <c r="CB10" s="74"/>
      <c r="CC10" s="74"/>
    </row>
    <row r="11" spans="1:81" ht="21" customHeight="1" thickBot="1">
      <c r="A11" s="4"/>
      <c r="B11" s="4"/>
      <c r="C11" s="437" t="s">
        <v>212</v>
      </c>
      <c r="D11" s="438"/>
      <c r="E11" s="438"/>
      <c r="F11" s="438"/>
      <c r="G11" s="439"/>
      <c r="H11" s="426" t="s">
        <v>666</v>
      </c>
      <c r="I11" s="427"/>
      <c r="J11" s="428"/>
      <c r="K11" s="426" t="s">
        <v>201</v>
      </c>
      <c r="L11" s="427"/>
      <c r="M11" s="427"/>
      <c r="N11" s="428"/>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9"/>
      <c r="AS11" s="69"/>
      <c r="AT11" s="69"/>
      <c r="AU11" s="69"/>
      <c r="AV11" s="69"/>
      <c r="AY11" s="99" t="s">
        <v>879</v>
      </c>
      <c r="BA11" s="102" t="s">
        <v>11</v>
      </c>
      <c r="BB11" s="102" t="s">
        <v>37</v>
      </c>
      <c r="BC11" s="102" t="s">
        <v>445</v>
      </c>
      <c r="BD11" s="103" t="s">
        <v>446</v>
      </c>
      <c r="BL11" s="73" t="s">
        <v>1059</v>
      </c>
      <c r="BM11" s="73" t="s">
        <v>445</v>
      </c>
      <c r="BN11" s="73" t="s">
        <v>1060</v>
      </c>
      <c r="BO11" s="73" t="s">
        <v>1061</v>
      </c>
      <c r="BP11" s="73" t="s">
        <v>1062</v>
      </c>
      <c r="BQ11" s="73" t="s">
        <v>1063</v>
      </c>
      <c r="BR11" s="74"/>
      <c r="BS11" s="74"/>
      <c r="BT11" s="74"/>
      <c r="BU11" s="104" t="s">
        <v>1064</v>
      </c>
      <c r="BV11" s="101" t="s">
        <v>446</v>
      </c>
      <c r="BW11" s="101" t="s">
        <v>1065</v>
      </c>
      <c r="BX11" s="101" t="s">
        <v>1066</v>
      </c>
      <c r="BY11" s="101" t="s">
        <v>1067</v>
      </c>
      <c r="BZ11" s="101" t="s">
        <v>1068</v>
      </c>
      <c r="CA11" s="74"/>
      <c r="CB11" s="74"/>
      <c r="CC11" s="74"/>
    </row>
    <row r="12" spans="1:81" ht="30" customHeight="1">
      <c r="A12" s="4"/>
      <c r="B12" s="4"/>
      <c r="C12" s="476" t="s">
        <v>1</v>
      </c>
      <c r="D12" s="477"/>
      <c r="E12" s="477"/>
      <c r="F12" s="477"/>
      <c r="G12" s="478"/>
      <c r="H12" s="407"/>
      <c r="I12" s="408"/>
      <c r="J12" s="409"/>
      <c r="K12" s="410"/>
      <c r="L12" s="411"/>
      <c r="M12" s="411"/>
      <c r="N12" s="412"/>
      <c r="O12" s="6"/>
      <c r="P12" s="4" t="s">
        <v>1</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9"/>
      <c r="AS12" s="69"/>
      <c r="AT12" s="69"/>
      <c r="AU12" s="69"/>
      <c r="AV12" s="69"/>
      <c r="AY12" s="99" t="s">
        <v>878</v>
      </c>
      <c r="BA12" s="102" t="s">
        <v>12</v>
      </c>
      <c r="BB12" s="102" t="s">
        <v>38</v>
      </c>
      <c r="BC12" s="102" t="s">
        <v>447</v>
      </c>
      <c r="BD12" s="103" t="s">
        <v>448</v>
      </c>
      <c r="BL12" s="73" t="s">
        <v>1069</v>
      </c>
      <c r="BM12" s="73" t="s">
        <v>447</v>
      </c>
      <c r="BN12" s="73" t="s">
        <v>1070</v>
      </c>
      <c r="BO12" s="73" t="s">
        <v>1071</v>
      </c>
      <c r="BP12" s="73" t="s">
        <v>1072</v>
      </c>
      <c r="BQ12" s="73" t="s">
        <v>1073</v>
      </c>
      <c r="BR12" s="74"/>
      <c r="BS12" s="74"/>
      <c r="BT12" s="74"/>
      <c r="BU12" s="104" t="s">
        <v>1074</v>
      </c>
      <c r="BV12" s="101" t="s">
        <v>448</v>
      </c>
      <c r="BW12" s="101" t="s">
        <v>1075</v>
      </c>
      <c r="BX12" s="101" t="s">
        <v>1076</v>
      </c>
      <c r="BY12" s="101" t="s">
        <v>1077</v>
      </c>
      <c r="BZ12" s="101" t="s">
        <v>1078</v>
      </c>
      <c r="CA12" s="74"/>
      <c r="CB12" s="74"/>
      <c r="CC12" s="74"/>
    </row>
    <row r="13" spans="1:81" ht="30" customHeight="1">
      <c r="A13" s="4"/>
      <c r="B13" s="4"/>
      <c r="C13" s="404" t="s">
        <v>1</v>
      </c>
      <c r="D13" s="405"/>
      <c r="E13" s="405"/>
      <c r="F13" s="405"/>
      <c r="G13" s="406"/>
      <c r="H13" s="413"/>
      <c r="I13" s="414"/>
      <c r="J13" s="415"/>
      <c r="K13" s="416"/>
      <c r="L13" s="417"/>
      <c r="M13" s="417"/>
      <c r="N13" s="418"/>
      <c r="O13" s="4"/>
      <c r="P13" s="4" t="s">
        <v>1</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9"/>
      <c r="AS13" s="69"/>
      <c r="AT13" s="69"/>
      <c r="AU13" s="69"/>
      <c r="AV13" s="69"/>
      <c r="AY13" s="99" t="s">
        <v>880</v>
      </c>
      <c r="BA13" s="102" t="s">
        <v>13</v>
      </c>
      <c r="BB13" s="102" t="s">
        <v>39</v>
      </c>
      <c r="BC13" s="102" t="s">
        <v>449</v>
      </c>
      <c r="BD13" s="103" t="s">
        <v>912</v>
      </c>
      <c r="BL13" s="73" t="s">
        <v>1079</v>
      </c>
      <c r="BM13" s="73" t="s">
        <v>449</v>
      </c>
      <c r="BN13" s="73" t="s">
        <v>1080</v>
      </c>
      <c r="BO13" s="73" t="s">
        <v>1081</v>
      </c>
      <c r="BP13" s="73" t="s">
        <v>1082</v>
      </c>
      <c r="BQ13" s="73" t="s">
        <v>1083</v>
      </c>
      <c r="BR13" s="74"/>
      <c r="BS13" s="74"/>
      <c r="BT13" s="74"/>
      <c r="BU13" s="104" t="s">
        <v>1084</v>
      </c>
      <c r="BV13" s="101" t="s">
        <v>912</v>
      </c>
      <c r="BW13" s="101" t="s">
        <v>1085</v>
      </c>
      <c r="BX13" s="101" t="s">
        <v>1086</v>
      </c>
      <c r="BY13" s="101" t="s">
        <v>1087</v>
      </c>
      <c r="BZ13" s="101" t="s">
        <v>1088</v>
      </c>
      <c r="CA13" s="74"/>
      <c r="CB13" s="74"/>
      <c r="CC13" s="74"/>
    </row>
    <row r="14" spans="1:81" ht="30" customHeight="1">
      <c r="A14" s="4"/>
      <c r="B14" s="4"/>
      <c r="C14" s="404"/>
      <c r="D14" s="405"/>
      <c r="E14" s="405"/>
      <c r="F14" s="405"/>
      <c r="G14" s="406"/>
      <c r="H14" s="413"/>
      <c r="I14" s="414"/>
      <c r="J14" s="415"/>
      <c r="K14" s="416"/>
      <c r="L14" s="417"/>
      <c r="M14" s="417"/>
      <c r="N14" s="418"/>
      <c r="O14" s="4"/>
      <c r="P14" s="4" t="s">
        <v>1</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9"/>
      <c r="AS14" s="69"/>
      <c r="AT14" s="69"/>
      <c r="AU14" s="69"/>
      <c r="AV14" s="69"/>
      <c r="AY14" s="99" t="s">
        <v>882</v>
      </c>
      <c r="BA14" s="102" t="s">
        <v>14</v>
      </c>
      <c r="BB14" s="102" t="s">
        <v>40</v>
      </c>
      <c r="BC14" s="102" t="s">
        <v>913</v>
      </c>
      <c r="BD14" s="103" t="s">
        <v>914</v>
      </c>
      <c r="BL14" s="73" t="s">
        <v>1089</v>
      </c>
      <c r="BM14" s="73" t="s">
        <v>913</v>
      </c>
      <c r="BN14" s="73" t="s">
        <v>1090</v>
      </c>
      <c r="BO14" s="73" t="s">
        <v>1091</v>
      </c>
      <c r="BP14" s="73" t="s">
        <v>1092</v>
      </c>
      <c r="BQ14" s="73" t="s">
        <v>1093</v>
      </c>
      <c r="BR14" s="74"/>
      <c r="BS14" s="74"/>
      <c r="BT14" s="74"/>
      <c r="BU14" s="104" t="s">
        <v>1094</v>
      </c>
      <c r="BV14" s="101" t="s">
        <v>914</v>
      </c>
      <c r="BW14" s="101" t="s">
        <v>1095</v>
      </c>
      <c r="BX14" s="101" t="s">
        <v>1096</v>
      </c>
      <c r="BY14" s="101" t="s">
        <v>1097</v>
      </c>
      <c r="BZ14" s="101" t="s">
        <v>1098</v>
      </c>
      <c r="CA14" s="74"/>
      <c r="CB14" s="74"/>
      <c r="CC14" s="74"/>
    </row>
    <row r="15" spans="1:81" ht="30" customHeight="1">
      <c r="A15" s="4"/>
      <c r="B15" s="4"/>
      <c r="C15" s="404"/>
      <c r="D15" s="405"/>
      <c r="E15" s="405"/>
      <c r="F15" s="405"/>
      <c r="G15" s="406"/>
      <c r="H15" s="413"/>
      <c r="I15" s="414"/>
      <c r="J15" s="415"/>
      <c r="K15" s="416"/>
      <c r="L15" s="417"/>
      <c r="M15" s="417"/>
      <c r="N15" s="418"/>
      <c r="O15" s="4"/>
      <c r="P15" s="4" t="s">
        <v>1</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9"/>
      <c r="AS15" s="69"/>
      <c r="AT15" s="69"/>
      <c r="AU15" s="69"/>
      <c r="AV15" s="69"/>
      <c r="BA15" s="102" t="s">
        <v>15</v>
      </c>
      <c r="BB15" s="102" t="s">
        <v>41</v>
      </c>
      <c r="BC15" s="102" t="s">
        <v>915</v>
      </c>
      <c r="BD15" s="103" t="s">
        <v>916</v>
      </c>
      <c r="BL15" s="73" t="s">
        <v>1099</v>
      </c>
      <c r="BM15" s="73" t="s">
        <v>915</v>
      </c>
      <c r="BN15" s="73" t="s">
        <v>1100</v>
      </c>
      <c r="BO15" s="73" t="s">
        <v>1101</v>
      </c>
      <c r="BP15" s="73" t="s">
        <v>1102</v>
      </c>
      <c r="BQ15" s="73" t="s">
        <v>1103</v>
      </c>
      <c r="BR15" s="74"/>
      <c r="BS15" s="74"/>
      <c r="BT15" s="74"/>
      <c r="BU15" s="104" t="s">
        <v>1104</v>
      </c>
      <c r="BV15" s="101" t="s">
        <v>916</v>
      </c>
      <c r="BW15" s="101" t="s">
        <v>1105</v>
      </c>
      <c r="BX15" s="101" t="s">
        <v>1106</v>
      </c>
      <c r="BY15" s="101" t="s">
        <v>1107</v>
      </c>
      <c r="BZ15" s="101" t="s">
        <v>1107</v>
      </c>
      <c r="CA15" s="74"/>
      <c r="CB15" s="74"/>
      <c r="CC15" s="74"/>
    </row>
    <row r="16" spans="1:81" ht="30" customHeight="1" thickBot="1">
      <c r="A16" s="4"/>
      <c r="B16" s="4"/>
      <c r="C16" s="467" t="s">
        <v>1</v>
      </c>
      <c r="D16" s="468"/>
      <c r="E16" s="468"/>
      <c r="F16" s="468"/>
      <c r="G16" s="469"/>
      <c r="H16" s="470"/>
      <c r="I16" s="471"/>
      <c r="J16" s="472"/>
      <c r="K16" s="473"/>
      <c r="L16" s="474"/>
      <c r="M16" s="474"/>
      <c r="N16" s="475"/>
      <c r="O16" s="4"/>
      <c r="P16" s="4" t="s">
        <v>1</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9"/>
      <c r="AS16" s="69"/>
      <c r="AT16" s="69"/>
      <c r="AU16" s="69"/>
      <c r="AV16" s="69"/>
      <c r="BA16" s="102" t="s">
        <v>269</v>
      </c>
      <c r="BB16" s="102" t="s">
        <v>42</v>
      </c>
      <c r="BC16" s="102" t="s">
        <v>917</v>
      </c>
      <c r="BD16" s="103" t="s">
        <v>918</v>
      </c>
      <c r="BL16" s="73" t="s">
        <v>1108</v>
      </c>
      <c r="BM16" s="73" t="s">
        <v>917</v>
      </c>
      <c r="BN16" s="73" t="s">
        <v>1109</v>
      </c>
      <c r="BO16" s="73" t="s">
        <v>1110</v>
      </c>
      <c r="BP16" s="73" t="s">
        <v>1111</v>
      </c>
      <c r="BQ16" s="73" t="s">
        <v>1112</v>
      </c>
      <c r="BR16" s="74"/>
      <c r="BS16" s="74"/>
      <c r="BT16" s="74"/>
      <c r="BU16" s="104" t="s">
        <v>1113</v>
      </c>
      <c r="BV16" s="101" t="s">
        <v>918</v>
      </c>
      <c r="BW16" s="101" t="s">
        <v>1142</v>
      </c>
      <c r="BX16" s="101" t="s">
        <v>1143</v>
      </c>
      <c r="BY16" s="101" t="s">
        <v>1144</v>
      </c>
      <c r="BZ16" s="101" t="s">
        <v>1144</v>
      </c>
      <c r="CA16" s="74"/>
      <c r="CB16" s="74"/>
      <c r="CC16" s="74"/>
    </row>
    <row r="17" spans="1:81" ht="21" customHeight="1" thickBot="1">
      <c r="A17" s="4"/>
      <c r="B17" s="4"/>
      <c r="C17" s="52" t="s">
        <v>886</v>
      </c>
      <c r="D17" s="461"/>
      <c r="E17" s="462"/>
      <c r="F17" s="462"/>
      <c r="G17" s="462"/>
      <c r="H17" s="424"/>
      <c r="I17" s="424"/>
      <c r="J17" s="424"/>
      <c r="K17" s="424"/>
      <c r="L17" s="424"/>
      <c r="M17" s="424"/>
      <c r="N17" s="425"/>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9"/>
      <c r="AS17" s="69"/>
      <c r="AT17" s="69"/>
      <c r="AU17" s="69"/>
      <c r="AV17" s="69"/>
      <c r="BA17" s="102" t="s">
        <v>270</v>
      </c>
      <c r="BB17" s="102" t="s">
        <v>43</v>
      </c>
      <c r="BC17" s="102" t="s">
        <v>919</v>
      </c>
      <c r="BD17" s="103" t="s">
        <v>920</v>
      </c>
      <c r="BL17" s="73" t="s">
        <v>1145</v>
      </c>
      <c r="BM17" s="73" t="s">
        <v>919</v>
      </c>
      <c r="BN17" s="73" t="s">
        <v>1146</v>
      </c>
      <c r="BO17" s="73" t="s">
        <v>1147</v>
      </c>
      <c r="BP17" s="73" t="s">
        <v>1148</v>
      </c>
      <c r="BQ17" s="73" t="s">
        <v>1149</v>
      </c>
      <c r="BR17" s="74"/>
      <c r="BS17" s="74"/>
      <c r="BT17" s="74"/>
      <c r="BU17" s="104" t="s">
        <v>1150</v>
      </c>
      <c r="BV17" s="101" t="s">
        <v>920</v>
      </c>
      <c r="BW17" s="101" t="s">
        <v>1151</v>
      </c>
      <c r="BX17" s="101" t="s">
        <v>1152</v>
      </c>
      <c r="BY17" s="101" t="s">
        <v>1153</v>
      </c>
      <c r="BZ17" s="101" t="s">
        <v>1154</v>
      </c>
      <c r="CA17" s="74"/>
      <c r="CB17" s="74"/>
      <c r="CC17" s="74"/>
    </row>
    <row r="18" spans="1:81" ht="21.75" customHeight="1" thickBot="1">
      <c r="A18" s="4"/>
      <c r="B18" s="4"/>
      <c r="C18" s="53" t="s">
        <v>670</v>
      </c>
      <c r="D18" s="463"/>
      <c r="E18" s="464"/>
      <c r="F18" s="464"/>
      <c r="G18" s="464"/>
      <c r="H18" s="464"/>
      <c r="I18" s="464"/>
      <c r="J18" s="464"/>
      <c r="K18" s="464"/>
      <c r="L18" s="464"/>
      <c r="M18" s="464"/>
      <c r="N18" s="465"/>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9"/>
      <c r="AS18" s="69"/>
      <c r="AT18" s="69"/>
      <c r="AU18" s="69"/>
      <c r="AV18" s="69"/>
      <c r="BA18" s="102" t="s">
        <v>271</v>
      </c>
      <c r="BB18" s="102" t="s">
        <v>44</v>
      </c>
      <c r="BC18" s="102" t="s">
        <v>921</v>
      </c>
      <c r="BD18" s="103" t="s">
        <v>922</v>
      </c>
      <c r="BL18" s="73" t="s">
        <v>1155</v>
      </c>
      <c r="BM18" s="73" t="s">
        <v>921</v>
      </c>
      <c r="BN18" s="73" t="s">
        <v>1156</v>
      </c>
      <c r="BO18" s="73" t="s">
        <v>1157</v>
      </c>
      <c r="BP18" s="73" t="s">
        <v>1158</v>
      </c>
      <c r="BQ18" s="73" t="s">
        <v>1158</v>
      </c>
      <c r="BR18" s="74"/>
      <c r="BS18" s="74"/>
      <c r="BT18" s="74"/>
      <c r="BU18" s="104" t="s">
        <v>1159</v>
      </c>
      <c r="BV18" s="101" t="s">
        <v>922</v>
      </c>
      <c r="BW18" s="101" t="s">
        <v>1160</v>
      </c>
      <c r="BX18" s="101" t="s">
        <v>1161</v>
      </c>
      <c r="BY18" s="101" t="s">
        <v>1162</v>
      </c>
      <c r="BZ18" s="101" t="s">
        <v>1163</v>
      </c>
      <c r="CA18" s="74"/>
      <c r="CB18" s="74"/>
      <c r="CC18" s="74"/>
    </row>
    <row r="19" spans="1:81" ht="21.75" customHeight="1" thickBot="1">
      <c r="A19" s="4"/>
      <c r="B19" s="4"/>
      <c r="C19" s="54" t="s">
        <v>671</v>
      </c>
      <c r="D19" s="463"/>
      <c r="E19" s="464"/>
      <c r="F19" s="464"/>
      <c r="G19" s="464"/>
      <c r="H19" s="464"/>
      <c r="I19" s="464"/>
      <c r="J19" s="464"/>
      <c r="K19" s="464"/>
      <c r="L19" s="464"/>
      <c r="M19" s="464"/>
      <c r="N19" s="465"/>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9"/>
      <c r="AS19" s="69"/>
      <c r="AT19" s="69"/>
      <c r="AU19" s="69"/>
      <c r="AV19" s="69"/>
      <c r="BA19" s="102" t="s">
        <v>272</v>
      </c>
      <c r="BB19" s="102" t="s">
        <v>45</v>
      </c>
      <c r="BC19" s="102" t="s">
        <v>923</v>
      </c>
      <c r="BD19" s="103" t="s">
        <v>924</v>
      </c>
      <c r="BL19" s="73" t="s">
        <v>1164</v>
      </c>
      <c r="BM19" s="73" t="s">
        <v>1165</v>
      </c>
      <c r="BN19" s="73" t="s">
        <v>1166</v>
      </c>
      <c r="BO19" s="73" t="s">
        <v>1167</v>
      </c>
      <c r="BP19" s="73" t="s">
        <v>1168</v>
      </c>
      <c r="BQ19" s="73" t="s">
        <v>1169</v>
      </c>
      <c r="BR19" s="74"/>
      <c r="BS19" s="74"/>
      <c r="BT19" s="74"/>
      <c r="BU19" s="104" t="s">
        <v>1170</v>
      </c>
      <c r="BV19" s="101" t="s">
        <v>924</v>
      </c>
      <c r="BW19" s="101" t="s">
        <v>1171</v>
      </c>
      <c r="BX19" s="101" t="s">
        <v>1172</v>
      </c>
      <c r="BY19" s="101" t="s">
        <v>1173</v>
      </c>
      <c r="BZ19" s="101" t="s">
        <v>1173</v>
      </c>
      <c r="CA19" s="74"/>
      <c r="CB19" s="74"/>
      <c r="CC19" s="74"/>
    </row>
    <row r="20" spans="1:81" ht="32.25" customHeight="1" thickBot="1">
      <c r="A20" s="4"/>
      <c r="B20" s="4"/>
      <c r="C20" s="50" t="s">
        <v>672</v>
      </c>
      <c r="D20" s="51" t="s">
        <v>223</v>
      </c>
      <c r="E20" s="51" t="s">
        <v>204</v>
      </c>
      <c r="F20" s="58" t="s">
        <v>203</v>
      </c>
      <c r="G20" s="51" t="s">
        <v>199</v>
      </c>
      <c r="H20" s="51" t="s">
        <v>205</v>
      </c>
      <c r="I20" s="59" t="s">
        <v>224</v>
      </c>
      <c r="J20" s="51" t="s">
        <v>225</v>
      </c>
      <c r="K20" s="51" t="s">
        <v>676</v>
      </c>
      <c r="L20" s="51" t="s">
        <v>163</v>
      </c>
      <c r="M20" s="51" t="s">
        <v>206</v>
      </c>
      <c r="N20" s="60" t="s">
        <v>200</v>
      </c>
      <c r="O20" s="8"/>
      <c r="P20" s="8"/>
      <c r="Q20" s="8"/>
      <c r="R20" s="9"/>
      <c r="S20" s="4"/>
      <c r="T20" s="4"/>
      <c r="U20" s="4"/>
      <c r="V20" s="4"/>
      <c r="W20" s="4"/>
      <c r="X20" s="4"/>
      <c r="Y20" s="4"/>
      <c r="Z20" s="4"/>
      <c r="AA20" s="4"/>
      <c r="AB20" s="4"/>
      <c r="AC20" s="4"/>
      <c r="AD20" s="4"/>
      <c r="AE20" s="4"/>
      <c r="AF20" s="4"/>
      <c r="AG20" s="4"/>
      <c r="AH20" s="4"/>
      <c r="AI20" s="4"/>
      <c r="AJ20" s="4"/>
      <c r="AK20" s="4"/>
      <c r="AL20" s="4"/>
      <c r="AM20" s="4"/>
      <c r="AN20" s="4"/>
      <c r="AO20" s="4"/>
      <c r="AP20" s="4"/>
      <c r="AQ20" s="4"/>
      <c r="AR20" s="69"/>
      <c r="AS20" s="69"/>
      <c r="AT20" s="69"/>
      <c r="AU20" s="69"/>
      <c r="AV20" s="69"/>
      <c r="BA20" s="102" t="s">
        <v>273</v>
      </c>
      <c r="BB20" s="102" t="s">
        <v>46</v>
      </c>
      <c r="BC20" s="102" t="s">
        <v>925</v>
      </c>
      <c r="BD20" s="103" t="s">
        <v>926</v>
      </c>
      <c r="BL20" s="73" t="s">
        <v>1174</v>
      </c>
      <c r="BM20" s="73" t="s">
        <v>925</v>
      </c>
      <c r="BN20" s="73" t="s">
        <v>1175</v>
      </c>
      <c r="BO20" s="73" t="s">
        <v>1176</v>
      </c>
      <c r="BP20" s="73" t="s">
        <v>1177</v>
      </c>
      <c r="BQ20" s="73" t="s">
        <v>1178</v>
      </c>
      <c r="BR20" s="74"/>
      <c r="BS20" s="74"/>
      <c r="BT20" s="74"/>
      <c r="BU20" s="104" t="s">
        <v>1179</v>
      </c>
      <c r="BV20" s="101" t="s">
        <v>926</v>
      </c>
      <c r="BW20" s="101" t="s">
        <v>1180</v>
      </c>
      <c r="BX20" s="101" t="s">
        <v>1181</v>
      </c>
      <c r="BY20" s="101" t="s">
        <v>1182</v>
      </c>
      <c r="BZ20" s="101" t="s">
        <v>1182</v>
      </c>
      <c r="CA20" s="74"/>
      <c r="CB20" s="74"/>
      <c r="CC20" s="74"/>
    </row>
    <row r="21" spans="1:81" ht="23.25" customHeight="1" thickBot="1">
      <c r="A21" s="4"/>
      <c r="B21" s="4"/>
      <c r="C21" s="56" t="s">
        <v>887</v>
      </c>
      <c r="D21" s="61"/>
      <c r="E21" s="62"/>
      <c r="F21" s="62"/>
      <c r="G21" s="62"/>
      <c r="H21" s="63"/>
      <c r="I21" s="64"/>
      <c r="J21" s="65"/>
      <c r="K21" s="64"/>
      <c r="L21" s="65"/>
      <c r="M21" s="64"/>
      <c r="N21" s="57">
        <f>SUM(D21:M21)</f>
        <v>0</v>
      </c>
      <c r="O21" s="10"/>
      <c r="P21" s="10"/>
      <c r="Q21" s="10"/>
      <c r="R21" s="9"/>
      <c r="S21" s="4"/>
      <c r="T21" s="4"/>
      <c r="U21" s="4"/>
      <c r="V21" s="4"/>
      <c r="W21" s="4"/>
      <c r="X21" s="4"/>
      <c r="Y21" s="4"/>
      <c r="Z21" s="4"/>
      <c r="AA21" s="4"/>
      <c r="AB21" s="4"/>
      <c r="AC21" s="4"/>
      <c r="AD21" s="4"/>
      <c r="AE21" s="4"/>
      <c r="AF21" s="4"/>
      <c r="AG21" s="4"/>
      <c r="AH21" s="4"/>
      <c r="AI21" s="4"/>
      <c r="AJ21" s="4"/>
      <c r="AK21" s="4"/>
      <c r="AL21" s="4"/>
      <c r="AM21" s="4"/>
      <c r="AN21" s="4"/>
      <c r="AO21" s="4"/>
      <c r="AP21" s="4"/>
      <c r="AQ21" s="4"/>
      <c r="AR21" s="69"/>
      <c r="AS21" s="69"/>
      <c r="AT21" s="69"/>
      <c r="AU21" s="69"/>
      <c r="AV21" s="69"/>
      <c r="BA21" s="102" t="s">
        <v>274</v>
      </c>
      <c r="BB21" s="102" t="s">
        <v>47</v>
      </c>
      <c r="BC21" s="102" t="s">
        <v>498</v>
      </c>
      <c r="BD21" s="103" t="s">
        <v>499</v>
      </c>
      <c r="BL21" s="73" t="s">
        <v>1183</v>
      </c>
      <c r="BM21" s="73" t="s">
        <v>498</v>
      </c>
      <c r="BN21" s="73" t="s">
        <v>1184</v>
      </c>
      <c r="BO21" s="73" t="s">
        <v>1185</v>
      </c>
      <c r="BP21" s="73" t="s">
        <v>1186</v>
      </c>
      <c r="BQ21" s="73" t="s">
        <v>1187</v>
      </c>
      <c r="BR21" s="74"/>
      <c r="BS21" s="74"/>
      <c r="BT21" s="74"/>
      <c r="BU21" s="104" t="s">
        <v>1188</v>
      </c>
      <c r="BV21" s="101" t="s">
        <v>499</v>
      </c>
      <c r="BW21" s="101" t="s">
        <v>1189</v>
      </c>
      <c r="BX21" s="101" t="s">
        <v>1190</v>
      </c>
      <c r="BY21" s="101" t="s">
        <v>1191</v>
      </c>
      <c r="BZ21" s="101" t="s">
        <v>1192</v>
      </c>
      <c r="CA21" s="74"/>
      <c r="CB21" s="74"/>
      <c r="CC21" s="74"/>
    </row>
    <row r="22" spans="1:81" ht="15.75" customHeight="1" thickBot="1">
      <c r="A22" s="4"/>
      <c r="B22" s="4"/>
      <c r="C22" s="426" t="s">
        <v>673</v>
      </c>
      <c r="D22" s="427"/>
      <c r="E22" s="427"/>
      <c r="F22" s="427"/>
      <c r="G22" s="427"/>
      <c r="H22" s="428"/>
      <c r="I22" s="454" t="s">
        <v>216</v>
      </c>
      <c r="J22" s="455"/>
      <c r="K22" s="455"/>
      <c r="L22" s="455"/>
      <c r="M22" s="455"/>
      <c r="N22" s="456"/>
      <c r="O22" s="11"/>
      <c r="P22" s="11"/>
      <c r="Q22" s="10"/>
      <c r="R22" s="9"/>
      <c r="S22" s="4"/>
      <c r="T22" s="4"/>
      <c r="U22" s="4"/>
      <c r="V22" s="4"/>
      <c r="W22" s="4"/>
      <c r="X22" s="4"/>
      <c r="Y22" s="4"/>
      <c r="Z22" s="4"/>
      <c r="AA22" s="4"/>
      <c r="AB22" s="4"/>
      <c r="AC22" s="4"/>
      <c r="AD22" s="4"/>
      <c r="AE22" s="4"/>
      <c r="AF22" s="4"/>
      <c r="AG22" s="4"/>
      <c r="AH22" s="4"/>
      <c r="AI22" s="4"/>
      <c r="AJ22" s="4"/>
      <c r="AK22" s="4"/>
      <c r="AL22" s="4"/>
      <c r="AM22" s="4"/>
      <c r="AN22" s="4"/>
      <c r="AO22" s="4"/>
      <c r="AP22" s="4"/>
      <c r="AQ22" s="4"/>
      <c r="AR22" s="69"/>
      <c r="AS22" s="69"/>
      <c r="AT22" s="69"/>
      <c r="AU22" s="69"/>
      <c r="AV22" s="69"/>
      <c r="BA22" s="102" t="s">
        <v>275</v>
      </c>
      <c r="BB22" s="102" t="s">
        <v>48</v>
      </c>
      <c r="BC22" s="102" t="s">
        <v>500</v>
      </c>
      <c r="BD22" s="103" t="s">
        <v>501</v>
      </c>
      <c r="BL22" s="73" t="s">
        <v>1193</v>
      </c>
      <c r="BM22" s="73" t="s">
        <v>500</v>
      </c>
      <c r="BN22" s="73" t="s">
        <v>1194</v>
      </c>
      <c r="BO22" s="73" t="s">
        <v>1195</v>
      </c>
      <c r="BP22" s="73" t="s">
        <v>1196</v>
      </c>
      <c r="BQ22" s="73" t="s">
        <v>1197</v>
      </c>
      <c r="BR22" s="74"/>
      <c r="BS22" s="74"/>
      <c r="BT22" s="74"/>
      <c r="BU22" s="104" t="s">
        <v>1198</v>
      </c>
      <c r="BV22" s="101" t="s">
        <v>501</v>
      </c>
      <c r="BW22" s="101" t="s">
        <v>1631</v>
      </c>
      <c r="BX22" s="101" t="s">
        <v>1632</v>
      </c>
      <c r="BY22" s="101" t="s">
        <v>1633</v>
      </c>
      <c r="BZ22" s="101" t="s">
        <v>1634</v>
      </c>
      <c r="CA22" s="74"/>
      <c r="CB22" s="74"/>
      <c r="CC22" s="74"/>
    </row>
    <row r="23" spans="1:81" ht="54.75" customHeight="1" thickBot="1">
      <c r="A23" s="6"/>
      <c r="B23" s="6"/>
      <c r="C23" s="50" t="s">
        <v>213</v>
      </c>
      <c r="D23" s="55" t="s">
        <v>674</v>
      </c>
      <c r="E23" s="55" t="s">
        <v>675</v>
      </c>
      <c r="F23" s="55" t="s">
        <v>666</v>
      </c>
      <c r="G23" s="55" t="s">
        <v>197</v>
      </c>
      <c r="H23" s="55" t="s">
        <v>198</v>
      </c>
      <c r="I23" s="55" t="s">
        <v>201</v>
      </c>
      <c r="J23" s="55" t="s">
        <v>214</v>
      </c>
      <c r="K23" s="55" t="s">
        <v>202</v>
      </c>
      <c r="L23" s="55" t="s">
        <v>678</v>
      </c>
      <c r="M23" s="55" t="s">
        <v>677</v>
      </c>
      <c r="N23" s="55" t="s">
        <v>215</v>
      </c>
      <c r="O23" s="12"/>
      <c r="P23" s="12"/>
      <c r="Q23" s="11"/>
      <c r="R23" s="11"/>
      <c r="S23" s="11"/>
      <c r="T23" s="11"/>
      <c r="U23" s="11"/>
      <c r="V23" s="4"/>
      <c r="W23" s="4"/>
      <c r="X23" s="4"/>
      <c r="Y23" s="4"/>
      <c r="Z23" s="4"/>
      <c r="AA23" s="4"/>
      <c r="AB23" s="4"/>
      <c r="AC23" s="4"/>
      <c r="AD23" s="4"/>
      <c r="AE23" s="4"/>
      <c r="AF23" s="4"/>
      <c r="AG23" s="4"/>
      <c r="AH23" s="4"/>
      <c r="AI23" s="4"/>
      <c r="AJ23" s="4"/>
      <c r="AK23" s="4"/>
      <c r="AL23" s="4"/>
      <c r="AM23" s="4"/>
      <c r="AN23" s="4"/>
      <c r="AO23" s="4"/>
      <c r="AP23" s="4"/>
      <c r="AQ23" s="4"/>
      <c r="AR23" s="69"/>
      <c r="AS23" s="69"/>
      <c r="AT23" s="69"/>
      <c r="AU23" s="69"/>
      <c r="AV23" s="69"/>
      <c r="BA23" s="102" t="s">
        <v>276</v>
      </c>
      <c r="BB23" s="102" t="s">
        <v>49</v>
      </c>
      <c r="BC23" s="102" t="s">
        <v>502</v>
      </c>
      <c r="BD23" s="103" t="s">
        <v>503</v>
      </c>
      <c r="BL23" s="73" t="s">
        <v>1635</v>
      </c>
      <c r="BM23" s="73" t="s">
        <v>502</v>
      </c>
      <c r="BN23" s="73" t="s">
        <v>1636</v>
      </c>
      <c r="BO23" s="73" t="s">
        <v>1637</v>
      </c>
      <c r="BP23" s="73" t="s">
        <v>1638</v>
      </c>
      <c r="BQ23" s="73" t="s">
        <v>1639</v>
      </c>
      <c r="BR23" s="74"/>
      <c r="BS23" s="74"/>
      <c r="BT23" s="74"/>
      <c r="BU23" s="104" t="s">
        <v>1640</v>
      </c>
      <c r="BV23" s="101" t="s">
        <v>503</v>
      </c>
      <c r="BW23" s="101" t="s">
        <v>1641</v>
      </c>
      <c r="BX23" s="101" t="s">
        <v>1642</v>
      </c>
      <c r="BY23" s="101" t="s">
        <v>1643</v>
      </c>
      <c r="BZ23" s="101" t="s">
        <v>1644</v>
      </c>
      <c r="CA23" s="74"/>
      <c r="CB23" s="74"/>
      <c r="CC23" s="74"/>
    </row>
    <row r="24" spans="1:81" ht="50.1" customHeight="1">
      <c r="A24" s="6"/>
      <c r="B24" s="466"/>
      <c r="C24" s="75"/>
      <c r="D24" s="76"/>
      <c r="E24" s="77"/>
      <c r="F24" s="77"/>
      <c r="G24" s="78"/>
      <c r="H24" s="77"/>
      <c r="I24" s="77"/>
      <c r="J24" s="79" t="e">
        <f t="shared" ref="J24:J34" si="0">+(I24/F24)</f>
        <v>#DIV/0!</v>
      </c>
      <c r="K24" s="77"/>
      <c r="L24" s="79" t="e">
        <f t="shared" ref="L24:L34" si="1">+(K24/H24)</f>
        <v>#DIV/0!</v>
      </c>
      <c r="M24" s="80">
        <f>CRONOGRAMA!AF7</f>
        <v>7</v>
      </c>
      <c r="N24" s="81"/>
      <c r="O24" s="14" t="e">
        <f t="shared" ref="O24:O34" si="2">+(I24/F24)*G24</f>
        <v>#DIV/0!</v>
      </c>
      <c r="P24" s="12"/>
      <c r="Q24" s="12"/>
      <c r="R24" s="12"/>
      <c r="S24" s="12"/>
      <c r="T24" s="12"/>
      <c r="U24" s="12"/>
      <c r="V24" s="11"/>
      <c r="W24" s="12"/>
      <c r="X24" s="4"/>
      <c r="Y24" s="4"/>
      <c r="Z24" s="4"/>
      <c r="AA24" s="4"/>
      <c r="AB24" s="4"/>
      <c r="AC24" s="4"/>
      <c r="AD24" s="4"/>
      <c r="AE24" s="4"/>
      <c r="AF24" s="4"/>
      <c r="AG24" s="4"/>
      <c r="AH24" s="4"/>
      <c r="AI24" s="4"/>
      <c r="AJ24" s="4"/>
      <c r="AK24" s="4"/>
      <c r="AL24" s="4"/>
      <c r="AM24" s="4"/>
      <c r="AN24" s="4"/>
      <c r="AO24" s="4"/>
      <c r="AP24" s="4"/>
      <c r="AQ24" s="4"/>
      <c r="AR24" s="69"/>
      <c r="AS24" s="69"/>
      <c r="AT24" s="69"/>
      <c r="AU24" s="69"/>
      <c r="AV24" s="69"/>
      <c r="BA24" s="102" t="s">
        <v>277</v>
      </c>
      <c r="BB24" s="102" t="s">
        <v>50</v>
      </c>
      <c r="BC24" s="102" t="s">
        <v>504</v>
      </c>
      <c r="BD24" s="103" t="s">
        <v>1244</v>
      </c>
      <c r="BL24" s="73" t="s">
        <v>1645</v>
      </c>
      <c r="BM24" s="73" t="s">
        <v>504</v>
      </c>
      <c r="BN24" s="73" t="s">
        <v>1646</v>
      </c>
      <c r="BO24" s="73" t="s">
        <v>1647</v>
      </c>
      <c r="BP24" s="73" t="s">
        <v>1648</v>
      </c>
      <c r="BQ24" s="73" t="s">
        <v>1649</v>
      </c>
      <c r="BR24" s="74"/>
      <c r="BS24" s="74"/>
      <c r="BT24" s="74"/>
      <c r="BU24" s="104" t="s">
        <v>1650</v>
      </c>
      <c r="BV24" s="101" t="s">
        <v>1651</v>
      </c>
      <c r="BW24" s="101" t="s">
        <v>1652</v>
      </c>
      <c r="BX24" s="101" t="s">
        <v>1653</v>
      </c>
      <c r="BY24" s="101" t="s">
        <v>1654</v>
      </c>
      <c r="BZ24" s="101" t="s">
        <v>1655</v>
      </c>
      <c r="CA24" s="74"/>
      <c r="CB24" s="74"/>
      <c r="CC24" s="74"/>
    </row>
    <row r="25" spans="1:81" ht="50.1" customHeight="1">
      <c r="A25" s="6"/>
      <c r="B25" s="466"/>
      <c r="C25" s="82"/>
      <c r="D25" s="83" t="s">
        <v>1</v>
      </c>
      <c r="E25" s="84"/>
      <c r="F25" s="84"/>
      <c r="G25" s="85"/>
      <c r="H25" s="84"/>
      <c r="I25" s="84"/>
      <c r="J25" s="86" t="e">
        <f t="shared" si="0"/>
        <v>#DIV/0!</v>
      </c>
      <c r="K25" s="84"/>
      <c r="L25" s="86" t="e">
        <f t="shared" si="1"/>
        <v>#DIV/0!</v>
      </c>
      <c r="M25" s="87">
        <f>CRONOGRAMA!AF8</f>
        <v>11</v>
      </c>
      <c r="N25" s="88"/>
      <c r="O25" s="14" t="e">
        <f t="shared" si="2"/>
        <v>#DIV/0!</v>
      </c>
      <c r="P25" s="11"/>
      <c r="Q25" s="12"/>
      <c r="R25" s="12"/>
      <c r="S25" s="12"/>
      <c r="T25" s="12"/>
      <c r="U25" s="12"/>
      <c r="V25" s="12"/>
      <c r="W25" s="12"/>
      <c r="X25" s="4"/>
      <c r="Y25" s="4"/>
      <c r="Z25" s="4"/>
      <c r="AA25" s="4"/>
      <c r="AB25" s="4"/>
      <c r="AC25" s="4"/>
      <c r="AD25" s="4"/>
      <c r="AE25" s="4"/>
      <c r="AF25" s="4"/>
      <c r="AG25" s="4"/>
      <c r="AH25" s="4"/>
      <c r="AI25" s="4"/>
      <c r="AJ25" s="4"/>
      <c r="AK25" s="4"/>
      <c r="AL25" s="4"/>
      <c r="AM25" s="4"/>
      <c r="AN25" s="4"/>
      <c r="AO25" s="4"/>
      <c r="AP25" s="4"/>
      <c r="AQ25" s="4"/>
      <c r="AR25" s="69"/>
      <c r="AS25" s="69"/>
      <c r="AT25" s="69"/>
      <c r="AU25" s="69"/>
      <c r="AV25" s="69"/>
      <c r="BA25" s="102" t="s">
        <v>278</v>
      </c>
      <c r="BB25" s="102" t="s">
        <v>51</v>
      </c>
      <c r="BC25" s="102" t="s">
        <v>505</v>
      </c>
      <c r="BD25" s="103" t="s">
        <v>1245</v>
      </c>
      <c r="BL25" s="73" t="s">
        <v>1656</v>
      </c>
      <c r="BM25" s="73" t="s">
        <v>505</v>
      </c>
      <c r="BN25" s="73" t="s">
        <v>1657</v>
      </c>
      <c r="BO25" s="73" t="s">
        <v>1658</v>
      </c>
      <c r="BP25" s="73" t="s">
        <v>1659</v>
      </c>
      <c r="BQ25" s="73" t="s">
        <v>1660</v>
      </c>
      <c r="BR25" s="74"/>
      <c r="BS25" s="74"/>
      <c r="BT25" s="74"/>
      <c r="BU25" s="104" t="s">
        <v>1661</v>
      </c>
      <c r="BV25" s="101" t="s">
        <v>1662</v>
      </c>
      <c r="BW25" s="101" t="s">
        <v>1663</v>
      </c>
      <c r="BX25" s="101" t="s">
        <v>1664</v>
      </c>
      <c r="BY25" s="101" t="s">
        <v>1665</v>
      </c>
      <c r="BZ25" s="101" t="s">
        <v>1665</v>
      </c>
      <c r="CA25" s="74"/>
      <c r="CB25" s="74"/>
      <c r="CC25" s="74"/>
    </row>
    <row r="26" spans="1:81" ht="50.1" customHeight="1">
      <c r="A26" s="6"/>
      <c r="B26" s="6"/>
      <c r="C26" s="82"/>
      <c r="D26" s="83" t="s">
        <v>1</v>
      </c>
      <c r="E26" s="84"/>
      <c r="F26" s="84"/>
      <c r="G26" s="85"/>
      <c r="H26" s="84"/>
      <c r="I26" s="84"/>
      <c r="J26" s="86" t="e">
        <f t="shared" si="0"/>
        <v>#DIV/0!</v>
      </c>
      <c r="K26" s="84"/>
      <c r="L26" s="86" t="e">
        <f t="shared" si="1"/>
        <v>#DIV/0!</v>
      </c>
      <c r="M26" s="87">
        <f>CRONOGRAMA!AF9</f>
        <v>6</v>
      </c>
      <c r="N26" s="88"/>
      <c r="O26" s="14" t="e">
        <f t="shared" si="2"/>
        <v>#DIV/0!</v>
      </c>
      <c r="P26" s="12"/>
      <c r="Q26" s="4"/>
      <c r="R26" s="4"/>
      <c r="S26" s="4"/>
      <c r="T26" s="4"/>
      <c r="U26" s="12"/>
      <c r="V26" s="12"/>
      <c r="W26" s="12"/>
      <c r="X26" s="4"/>
      <c r="Y26" s="4"/>
      <c r="Z26" s="4"/>
      <c r="AA26" s="4"/>
      <c r="AB26" s="4"/>
      <c r="AC26" s="4"/>
      <c r="AD26" s="4"/>
      <c r="AE26" s="4"/>
      <c r="AF26" s="4"/>
      <c r="AG26" s="4"/>
      <c r="AH26" s="4"/>
      <c r="AI26" s="4"/>
      <c r="AJ26" s="4"/>
      <c r="AK26" s="4"/>
      <c r="AL26" s="4"/>
      <c r="AM26" s="4"/>
      <c r="AN26" s="4"/>
      <c r="AO26" s="4"/>
      <c r="AP26" s="4"/>
      <c r="AQ26" s="4"/>
      <c r="AR26" s="69"/>
      <c r="AS26" s="69"/>
      <c r="AT26" s="69"/>
      <c r="AU26" s="69"/>
      <c r="AV26" s="69"/>
      <c r="BA26" s="102" t="s">
        <v>279</v>
      </c>
      <c r="BB26" s="102" t="s">
        <v>52</v>
      </c>
      <c r="BC26" s="102" t="s">
        <v>506</v>
      </c>
      <c r="BD26" s="103" t="s">
        <v>1246</v>
      </c>
      <c r="BL26" s="73" t="s">
        <v>1210</v>
      </c>
      <c r="BM26" s="73" t="s">
        <v>1211</v>
      </c>
      <c r="BN26" s="73" t="s">
        <v>1212</v>
      </c>
      <c r="BO26" s="73" t="s">
        <v>1213</v>
      </c>
      <c r="BP26" s="73" t="s">
        <v>1214</v>
      </c>
      <c r="BQ26" s="73" t="s">
        <v>1215</v>
      </c>
      <c r="BR26" s="74"/>
      <c r="BS26" s="74"/>
      <c r="BT26" s="74"/>
      <c r="BU26" s="104" t="s">
        <v>1216</v>
      </c>
      <c r="BV26" s="101" t="s">
        <v>1217</v>
      </c>
      <c r="BW26" s="101" t="s">
        <v>1218</v>
      </c>
      <c r="BX26" s="101" t="s">
        <v>1219</v>
      </c>
      <c r="BY26" s="101" t="s">
        <v>1220</v>
      </c>
      <c r="BZ26" s="101" t="s">
        <v>1221</v>
      </c>
      <c r="CA26" s="74"/>
      <c r="CB26" s="74"/>
      <c r="CC26" s="74"/>
    </row>
    <row r="27" spans="1:81" ht="50.1" customHeight="1">
      <c r="A27" s="6"/>
      <c r="B27" s="6"/>
      <c r="C27" s="82"/>
      <c r="D27" s="83" t="s">
        <v>1</v>
      </c>
      <c r="E27" s="84"/>
      <c r="F27" s="84"/>
      <c r="G27" s="85"/>
      <c r="H27" s="84"/>
      <c r="I27" s="84"/>
      <c r="J27" s="86" t="e">
        <f t="shared" si="0"/>
        <v>#DIV/0!</v>
      </c>
      <c r="K27" s="84"/>
      <c r="L27" s="86" t="e">
        <f t="shared" si="1"/>
        <v>#DIV/0!</v>
      </c>
      <c r="M27" s="87">
        <f>CRONOGRAMA!AF10</f>
        <v>3</v>
      </c>
      <c r="N27" s="88"/>
      <c r="O27" s="14" t="e">
        <f t="shared" si="2"/>
        <v>#DIV/0!</v>
      </c>
      <c r="P27" s="12"/>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9"/>
      <c r="AS27" s="69"/>
      <c r="AT27" s="69"/>
      <c r="AU27" s="69"/>
      <c r="AV27" s="69"/>
      <c r="BA27" s="102" t="s">
        <v>280</v>
      </c>
      <c r="BB27" s="102" t="s">
        <v>53</v>
      </c>
      <c r="BC27" s="102" t="s">
        <v>507</v>
      </c>
      <c r="BD27" s="103" t="s">
        <v>1247</v>
      </c>
      <c r="BL27" s="73" t="s">
        <v>1222</v>
      </c>
      <c r="BM27" s="73" t="s">
        <v>507</v>
      </c>
      <c r="BN27" s="73" t="s">
        <v>1223</v>
      </c>
      <c r="BO27" s="73" t="s">
        <v>1224</v>
      </c>
      <c r="BP27" s="73" t="s">
        <v>1225</v>
      </c>
      <c r="BQ27" s="73" t="s">
        <v>1226</v>
      </c>
      <c r="BR27" s="74"/>
      <c r="BS27" s="74"/>
      <c r="BT27" s="74"/>
      <c r="BU27" s="104" t="s">
        <v>1227</v>
      </c>
      <c r="BV27" s="101" t="s">
        <v>1247</v>
      </c>
      <c r="BW27" s="101" t="s">
        <v>1228</v>
      </c>
      <c r="BX27" s="101" t="s">
        <v>1229</v>
      </c>
      <c r="BY27" s="101" t="s">
        <v>1230</v>
      </c>
      <c r="BZ27" s="101" t="s">
        <v>1231</v>
      </c>
      <c r="CA27" s="74"/>
      <c r="CB27" s="74"/>
      <c r="CC27" s="74"/>
    </row>
    <row r="28" spans="1:81" ht="50.1" customHeight="1">
      <c r="A28" s="6"/>
      <c r="B28" s="6"/>
      <c r="C28" s="82"/>
      <c r="D28" s="83" t="s">
        <v>1</v>
      </c>
      <c r="E28" s="84"/>
      <c r="F28" s="84"/>
      <c r="G28" s="85"/>
      <c r="H28" s="84"/>
      <c r="I28" s="84"/>
      <c r="J28" s="86" t="e">
        <f t="shared" si="0"/>
        <v>#DIV/0!</v>
      </c>
      <c r="K28" s="83"/>
      <c r="L28" s="86" t="e">
        <f t="shared" si="1"/>
        <v>#DIV/0!</v>
      </c>
      <c r="M28" s="87">
        <f>CRONOGRAMA!AF11</f>
        <v>3</v>
      </c>
      <c r="N28" s="88"/>
      <c r="O28" s="14" t="e">
        <f t="shared" si="2"/>
        <v>#DIV/0!</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9"/>
      <c r="AS28" s="69"/>
      <c r="AT28" s="69"/>
      <c r="AU28" s="69"/>
      <c r="AV28" s="69"/>
      <c r="BA28" s="102" t="s">
        <v>281</v>
      </c>
      <c r="BB28" s="102" t="s">
        <v>54</v>
      </c>
      <c r="BC28" s="102" t="s">
        <v>508</v>
      </c>
      <c r="BD28" s="103" t="s">
        <v>1248</v>
      </c>
      <c r="BL28" s="73" t="s">
        <v>1232</v>
      </c>
      <c r="BM28" s="73" t="s">
        <v>508</v>
      </c>
      <c r="BN28" s="73" t="s">
        <v>1233</v>
      </c>
      <c r="BO28" s="73" t="s">
        <v>1234</v>
      </c>
      <c r="BP28" s="73" t="s">
        <v>1235</v>
      </c>
      <c r="BQ28" s="73" t="s">
        <v>1236</v>
      </c>
      <c r="BR28" s="74"/>
      <c r="BS28" s="74"/>
      <c r="BT28" s="74"/>
      <c r="BU28" s="104" t="s">
        <v>1237</v>
      </c>
      <c r="BV28" s="101" t="s">
        <v>1248</v>
      </c>
      <c r="BW28" s="101" t="s">
        <v>1238</v>
      </c>
      <c r="BX28" s="101" t="s">
        <v>1239</v>
      </c>
      <c r="BY28" s="101" t="s">
        <v>1240</v>
      </c>
      <c r="BZ28" s="101" t="s">
        <v>1241</v>
      </c>
      <c r="CA28" s="74"/>
      <c r="CB28" s="74"/>
      <c r="CC28" s="74"/>
    </row>
    <row r="29" spans="1:81" ht="50.1" customHeight="1">
      <c r="A29" s="6"/>
      <c r="B29" s="6"/>
      <c r="C29" s="82"/>
      <c r="D29" s="83" t="s">
        <v>1</v>
      </c>
      <c r="E29" s="89"/>
      <c r="F29" s="84"/>
      <c r="G29" s="85"/>
      <c r="H29" s="84"/>
      <c r="I29" s="84"/>
      <c r="J29" s="86" t="e">
        <f t="shared" si="0"/>
        <v>#DIV/0!</v>
      </c>
      <c r="K29" s="84"/>
      <c r="L29" s="86" t="e">
        <f t="shared" si="1"/>
        <v>#DIV/0!</v>
      </c>
      <c r="M29" s="87">
        <f>CRONOGRAMA!AF12</f>
        <v>11</v>
      </c>
      <c r="N29" s="88"/>
      <c r="O29" s="14" t="e">
        <f t="shared" si="2"/>
        <v>#DIV/0!</v>
      </c>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9"/>
      <c r="AS29" s="69"/>
      <c r="AT29" s="69"/>
      <c r="AU29" s="69"/>
      <c r="AV29" s="69"/>
      <c r="BA29" s="102" t="s">
        <v>282</v>
      </c>
      <c r="BB29" s="102" t="s">
        <v>1494</v>
      </c>
      <c r="BC29" s="102" t="s">
        <v>509</v>
      </c>
      <c r="BD29" s="103" t="s">
        <v>1249</v>
      </c>
      <c r="BL29" s="73" t="s">
        <v>1242</v>
      </c>
      <c r="BM29" s="73" t="s">
        <v>509</v>
      </c>
      <c r="BN29" s="73" t="s">
        <v>1705</v>
      </c>
      <c r="BO29" s="73" t="s">
        <v>1706</v>
      </c>
      <c r="BP29" s="73" t="s">
        <v>1707</v>
      </c>
      <c r="BQ29" s="73" t="s">
        <v>1708</v>
      </c>
      <c r="BR29" s="74"/>
      <c r="BS29" s="74"/>
      <c r="BT29" s="74"/>
      <c r="BU29" s="104" t="s">
        <v>1709</v>
      </c>
      <c r="BV29" s="101" t="s">
        <v>1249</v>
      </c>
      <c r="BW29" s="101" t="s">
        <v>1710</v>
      </c>
      <c r="BX29" s="101" t="s">
        <v>1711</v>
      </c>
      <c r="BY29" s="101" t="s">
        <v>1712</v>
      </c>
      <c r="BZ29" s="101" t="s">
        <v>1713</v>
      </c>
      <c r="CA29" s="74"/>
      <c r="CB29" s="74"/>
      <c r="CC29" s="74"/>
    </row>
    <row r="30" spans="1:81" ht="50.1" customHeight="1">
      <c r="A30" s="6"/>
      <c r="B30" s="6"/>
      <c r="C30" s="82"/>
      <c r="D30" s="83" t="s">
        <v>1</v>
      </c>
      <c r="E30" s="89"/>
      <c r="F30" s="84"/>
      <c r="G30" s="85"/>
      <c r="H30" s="84"/>
      <c r="I30" s="84"/>
      <c r="J30" s="86" t="e">
        <f t="shared" si="0"/>
        <v>#DIV/0!</v>
      </c>
      <c r="K30" s="84"/>
      <c r="L30" s="86" t="e">
        <f t="shared" si="1"/>
        <v>#DIV/0!</v>
      </c>
      <c r="M30" s="87">
        <f>CRONOGRAMA!AF13</f>
        <v>11</v>
      </c>
      <c r="N30" s="88"/>
      <c r="O30" s="14" t="e">
        <f t="shared" si="2"/>
        <v>#DIV/0!</v>
      </c>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9"/>
      <c r="AS30" s="69"/>
      <c r="AT30" s="69"/>
      <c r="AU30" s="69"/>
      <c r="AV30" s="69"/>
      <c r="BA30" s="102" t="s">
        <v>283</v>
      </c>
      <c r="BB30" s="102" t="s">
        <v>1495</v>
      </c>
      <c r="BC30" s="102" t="s">
        <v>510</v>
      </c>
      <c r="BD30" s="103" t="s">
        <v>1250</v>
      </c>
      <c r="BL30" s="73" t="s">
        <v>1714</v>
      </c>
      <c r="BM30" s="73" t="s">
        <v>510</v>
      </c>
      <c r="BN30" s="73" t="s">
        <v>1715</v>
      </c>
      <c r="BO30" s="73" t="s">
        <v>1716</v>
      </c>
      <c r="BP30" s="73" t="s">
        <v>1717</v>
      </c>
      <c r="BQ30" s="73" t="s">
        <v>1718</v>
      </c>
      <c r="BR30" s="74"/>
      <c r="BS30" s="74"/>
      <c r="BT30" s="74"/>
      <c r="BU30" s="104" t="s">
        <v>1719</v>
      </c>
      <c r="BV30" s="101" t="s">
        <v>1250</v>
      </c>
      <c r="BW30" s="101" t="s">
        <v>1720</v>
      </c>
      <c r="BX30" s="101" t="s">
        <v>1721</v>
      </c>
      <c r="BY30" s="101" t="s">
        <v>1722</v>
      </c>
      <c r="BZ30" s="101" t="s">
        <v>1723</v>
      </c>
      <c r="CA30" s="74"/>
      <c r="CB30" s="74"/>
      <c r="CC30" s="74"/>
    </row>
    <row r="31" spans="1:81" ht="50.1" customHeight="1">
      <c r="A31" s="6"/>
      <c r="B31" s="6"/>
      <c r="C31" s="82"/>
      <c r="D31" s="83" t="s">
        <v>1</v>
      </c>
      <c r="E31" s="89"/>
      <c r="F31" s="84"/>
      <c r="G31" s="85"/>
      <c r="H31" s="84"/>
      <c r="I31" s="84"/>
      <c r="J31" s="86" t="e">
        <f t="shared" si="0"/>
        <v>#DIV/0!</v>
      </c>
      <c r="K31" s="84"/>
      <c r="L31" s="86" t="e">
        <f t="shared" si="1"/>
        <v>#DIV/0!</v>
      </c>
      <c r="M31" s="87">
        <f>CRONOGRAMA!AF14</f>
        <v>11</v>
      </c>
      <c r="N31" s="88"/>
      <c r="O31" s="14" t="e">
        <f t="shared" si="2"/>
        <v>#DIV/0!</v>
      </c>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9"/>
      <c r="AS31" s="69"/>
      <c r="AT31" s="69"/>
      <c r="AU31" s="69"/>
      <c r="AV31" s="69"/>
      <c r="BA31" s="102" t="s">
        <v>284</v>
      </c>
      <c r="BB31" s="102" t="s">
        <v>1496</v>
      </c>
      <c r="BC31" s="102" t="s">
        <v>331</v>
      </c>
      <c r="BD31" s="103" t="s">
        <v>1251</v>
      </c>
      <c r="BL31" s="73" t="s">
        <v>1724</v>
      </c>
      <c r="BM31" s="73" t="s">
        <v>331</v>
      </c>
      <c r="BN31" s="73" t="s">
        <v>1725</v>
      </c>
      <c r="BO31" s="73" t="s">
        <v>1726</v>
      </c>
      <c r="BP31" s="73" t="s">
        <v>1727</v>
      </c>
      <c r="BQ31" s="73" t="s">
        <v>1728</v>
      </c>
      <c r="BR31" s="74"/>
      <c r="BS31" s="74"/>
      <c r="BT31" s="74"/>
      <c r="BU31" s="104" t="s">
        <v>1729</v>
      </c>
      <c r="BV31" s="101" t="s">
        <v>1251</v>
      </c>
      <c r="BW31" s="101" t="s">
        <v>1730</v>
      </c>
      <c r="BX31" s="101" t="s">
        <v>1731</v>
      </c>
      <c r="BY31" s="101" t="s">
        <v>1732</v>
      </c>
      <c r="BZ31" s="101" t="s">
        <v>1733</v>
      </c>
      <c r="CA31" s="74"/>
      <c r="CB31" s="74"/>
      <c r="CC31" s="74"/>
    </row>
    <row r="32" spans="1:81" ht="50.1" customHeight="1">
      <c r="A32" s="6"/>
      <c r="B32" s="6"/>
      <c r="C32" s="82"/>
      <c r="D32" s="83" t="s">
        <v>1</v>
      </c>
      <c r="E32" s="89"/>
      <c r="F32" s="84"/>
      <c r="G32" s="85"/>
      <c r="H32" s="84"/>
      <c r="I32" s="84"/>
      <c r="J32" s="86" t="e">
        <f t="shared" si="0"/>
        <v>#DIV/0!</v>
      </c>
      <c r="K32" s="84"/>
      <c r="L32" s="86" t="e">
        <f t="shared" si="1"/>
        <v>#DIV/0!</v>
      </c>
      <c r="M32" s="87">
        <f>CRONOGRAMA!AF15</f>
        <v>11</v>
      </c>
      <c r="N32" s="88"/>
      <c r="O32" s="14" t="e">
        <f t="shared" si="2"/>
        <v>#DIV/0!</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9"/>
      <c r="AS32" s="69"/>
      <c r="AT32" s="69"/>
      <c r="AU32" s="69"/>
      <c r="AV32" s="69"/>
      <c r="BA32" s="102" t="s">
        <v>285</v>
      </c>
      <c r="BB32" s="102" t="s">
        <v>1497</v>
      </c>
      <c r="BC32" s="102" t="s">
        <v>332</v>
      </c>
      <c r="BD32" s="103" t="s">
        <v>1252</v>
      </c>
      <c r="BL32" s="73" t="s">
        <v>1734</v>
      </c>
      <c r="BM32" s="73" t="s">
        <v>332</v>
      </c>
      <c r="BN32" s="73" t="s">
        <v>1735</v>
      </c>
      <c r="BO32" s="73" t="s">
        <v>1736</v>
      </c>
      <c r="BP32" s="73" t="s">
        <v>1737</v>
      </c>
      <c r="BQ32" s="73" t="s">
        <v>1738</v>
      </c>
      <c r="BR32" s="74"/>
      <c r="BS32" s="74"/>
      <c r="BT32" s="74"/>
      <c r="BU32" s="104" t="s">
        <v>1739</v>
      </c>
      <c r="BV32" s="101" t="s">
        <v>1252</v>
      </c>
      <c r="BW32" s="101" t="s">
        <v>1740</v>
      </c>
      <c r="BX32" s="101" t="s">
        <v>1741</v>
      </c>
      <c r="BY32" s="101" t="s">
        <v>1742</v>
      </c>
      <c r="BZ32" s="101" t="s">
        <v>1742</v>
      </c>
      <c r="CA32" s="74"/>
      <c r="CB32" s="74"/>
      <c r="CC32" s="74"/>
    </row>
    <row r="33" spans="1:81" ht="50.1" customHeight="1">
      <c r="A33" s="6">
        <v>3</v>
      </c>
      <c r="B33" s="6"/>
      <c r="C33" s="82"/>
      <c r="D33" s="83" t="s">
        <v>1</v>
      </c>
      <c r="E33" s="89"/>
      <c r="F33" s="84"/>
      <c r="G33" s="85"/>
      <c r="H33" s="84"/>
      <c r="I33" s="84"/>
      <c r="J33" s="86" t="e">
        <f t="shared" si="0"/>
        <v>#DIV/0!</v>
      </c>
      <c r="K33" s="84"/>
      <c r="L33" s="86" t="e">
        <f t="shared" si="1"/>
        <v>#DIV/0!</v>
      </c>
      <c r="M33" s="87">
        <f>CRONOGRAMA!AF16</f>
        <v>6</v>
      </c>
      <c r="N33" s="88"/>
      <c r="O33" s="14" t="e">
        <f t="shared" si="2"/>
        <v>#DIV/0!</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9"/>
      <c r="AS33" s="69"/>
      <c r="AT33" s="69"/>
      <c r="AU33" s="69"/>
      <c r="AV33" s="69"/>
      <c r="BA33" s="102" t="s">
        <v>286</v>
      </c>
      <c r="BB33" s="102" t="s">
        <v>1498</v>
      </c>
      <c r="BC33" s="102" t="s">
        <v>333</v>
      </c>
      <c r="BD33" s="103" t="s">
        <v>1253</v>
      </c>
      <c r="BL33" s="73" t="s">
        <v>1743</v>
      </c>
      <c r="BM33" s="73" t="s">
        <v>333</v>
      </c>
      <c r="BN33" s="73" t="s">
        <v>1744</v>
      </c>
      <c r="BO33" s="73" t="s">
        <v>1745</v>
      </c>
      <c r="BP33" s="73" t="s">
        <v>1746</v>
      </c>
      <c r="BQ33" s="73" t="s">
        <v>1747</v>
      </c>
      <c r="BR33" s="74"/>
      <c r="BS33" s="74"/>
      <c r="BT33" s="74"/>
      <c r="BU33" s="104" t="s">
        <v>1748</v>
      </c>
      <c r="BV33" s="101" t="s">
        <v>1253</v>
      </c>
      <c r="BW33" s="101" t="s">
        <v>1749</v>
      </c>
      <c r="BX33" s="101" t="s">
        <v>1750</v>
      </c>
      <c r="BY33" s="101" t="s">
        <v>1751</v>
      </c>
      <c r="BZ33" s="101" t="s">
        <v>1752</v>
      </c>
      <c r="CA33" s="74"/>
      <c r="CB33" s="74"/>
      <c r="CC33" s="74"/>
    </row>
    <row r="34" spans="1:81" ht="50.1" customHeight="1" thickBot="1">
      <c r="A34" s="6"/>
      <c r="B34" s="6"/>
      <c r="C34" s="90"/>
      <c r="D34" s="91" t="s">
        <v>1</v>
      </c>
      <c r="E34" s="92"/>
      <c r="F34" s="93"/>
      <c r="G34" s="94"/>
      <c r="H34" s="93"/>
      <c r="I34" s="93"/>
      <c r="J34" s="95" t="e">
        <f t="shared" si="0"/>
        <v>#DIV/0!</v>
      </c>
      <c r="K34" s="93"/>
      <c r="L34" s="95" t="e">
        <f t="shared" si="1"/>
        <v>#DIV/0!</v>
      </c>
      <c r="M34" s="96">
        <f>CRONOGRAMA!AF17</f>
        <v>6</v>
      </c>
      <c r="N34" s="97"/>
      <c r="O34" s="14" t="e">
        <f t="shared" si="2"/>
        <v>#DIV/0!</v>
      </c>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9"/>
      <c r="AS34" s="69"/>
      <c r="AT34" s="69"/>
      <c r="AU34" s="69"/>
      <c r="AV34" s="69"/>
      <c r="BA34" s="102" t="s">
        <v>287</v>
      </c>
      <c r="BB34" s="102" t="s">
        <v>1499</v>
      </c>
      <c r="BC34" s="102" t="s">
        <v>334</v>
      </c>
      <c r="BD34" s="103" t="s">
        <v>1254</v>
      </c>
      <c r="BL34" s="73" t="s">
        <v>1753</v>
      </c>
      <c r="BM34" s="73" t="s">
        <v>1258</v>
      </c>
      <c r="BN34" s="73" t="s">
        <v>1259</v>
      </c>
      <c r="BO34" s="73" t="s">
        <v>1260</v>
      </c>
      <c r="BP34" s="73" t="s">
        <v>1261</v>
      </c>
      <c r="BQ34" s="73" t="s">
        <v>1262</v>
      </c>
      <c r="BR34" s="74"/>
      <c r="BS34" s="74"/>
      <c r="BT34" s="74"/>
      <c r="BU34" s="104" t="s">
        <v>1263</v>
      </c>
      <c r="BV34" s="101" t="s">
        <v>1254</v>
      </c>
      <c r="BW34" s="101" t="s">
        <v>1264</v>
      </c>
      <c r="BX34" s="101" t="s">
        <v>1265</v>
      </c>
      <c r="BY34" s="101" t="s">
        <v>1266</v>
      </c>
      <c r="BZ34" s="101" t="s">
        <v>1267</v>
      </c>
      <c r="CA34" s="74"/>
      <c r="CB34" s="74"/>
      <c r="CC34" s="74"/>
    </row>
    <row r="35" spans="1:81" ht="17.25" customHeight="1" thickBot="1">
      <c r="A35" s="6"/>
      <c r="B35" s="6"/>
      <c r="C35" s="15" t="s">
        <v>200</v>
      </c>
      <c r="D35" s="16"/>
      <c r="E35" s="16"/>
      <c r="F35" s="17"/>
      <c r="G35" s="18">
        <f>SUM(G24:G34)</f>
        <v>0</v>
      </c>
      <c r="H35" s="19">
        <f>SUM(H24:H34)</f>
        <v>0</v>
      </c>
      <c r="I35" s="15"/>
      <c r="J35" s="20"/>
      <c r="K35" s="19">
        <f>SUM(K24:K34)</f>
        <v>0</v>
      </c>
      <c r="L35" s="20"/>
      <c r="M35" s="19">
        <f>SUM(M24:M34)</f>
        <v>86</v>
      </c>
      <c r="N35" s="21"/>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9"/>
      <c r="AS35" s="69"/>
      <c r="AT35" s="69"/>
      <c r="AU35" s="69"/>
      <c r="AV35" s="69"/>
      <c r="BA35" s="102" t="s">
        <v>288</v>
      </c>
      <c r="BB35" s="102" t="s">
        <v>1500</v>
      </c>
      <c r="BC35" s="102" t="s">
        <v>335</v>
      </c>
      <c r="BD35" s="103" t="s">
        <v>1255</v>
      </c>
      <c r="BL35" s="73" t="s">
        <v>1268</v>
      </c>
      <c r="BM35" s="73" t="s">
        <v>335</v>
      </c>
      <c r="BN35" s="73" t="s">
        <v>1269</v>
      </c>
      <c r="BO35" s="73" t="s">
        <v>1270</v>
      </c>
      <c r="BP35" s="73" t="s">
        <v>1271</v>
      </c>
      <c r="BQ35" s="73" t="s">
        <v>1272</v>
      </c>
      <c r="BR35" s="74"/>
      <c r="BS35" s="74"/>
      <c r="BT35" s="74"/>
      <c r="BU35" s="104" t="s">
        <v>1273</v>
      </c>
      <c r="BV35" s="101" t="s">
        <v>1255</v>
      </c>
      <c r="BW35" s="101" t="s">
        <v>1274</v>
      </c>
      <c r="BX35" s="101" t="s">
        <v>1275</v>
      </c>
      <c r="BY35" s="101" t="s">
        <v>1276</v>
      </c>
      <c r="BZ35" s="101" t="s">
        <v>1277</v>
      </c>
      <c r="CA35" s="74"/>
      <c r="CB35" s="74"/>
      <c r="CC35" s="74"/>
    </row>
    <row r="36" spans="1:81" ht="32.25" customHeight="1" thickBot="1">
      <c r="A36" s="22"/>
      <c r="B36" s="6"/>
      <c r="C36" s="66" t="s">
        <v>217</v>
      </c>
      <c r="D36" s="450" t="e">
        <f>K35/H35</f>
        <v>#DIV/0!</v>
      </c>
      <c r="E36" s="451"/>
      <c r="F36" s="452" t="s">
        <v>218</v>
      </c>
      <c r="G36" s="453"/>
      <c r="H36" s="450" t="e">
        <f>SUM(O24:O35)</f>
        <v>#DIV/0!</v>
      </c>
      <c r="I36" s="451"/>
      <c r="J36" s="452" t="s">
        <v>219</v>
      </c>
      <c r="K36" s="453"/>
      <c r="L36" s="453"/>
      <c r="M36" s="457" t="e">
        <f>((D36*0.3)+(H36*0.7))/1</f>
        <v>#DIV/0!</v>
      </c>
      <c r="N36" s="458"/>
      <c r="O36" s="4"/>
      <c r="P36" s="4"/>
      <c r="Q36" s="4" t="e">
        <f>(((I24/F24)*G24)+((I25/F25)*G25)+((I26/F26)*G26)+((I27/F27)*G27)+((I28/F28)*G28)+((I29/F29)*G29)+((I30/F30)*G30)+((I31/F31)*G31)+((I32/F32)*G32)+((I33/J33)*G33)+((I34/J34)/G34))</f>
        <v>#DIV/0!</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9"/>
      <c r="AS36" s="69"/>
      <c r="AT36" s="69"/>
      <c r="AU36" s="69"/>
      <c r="AV36" s="69"/>
      <c r="BA36" s="102" t="s">
        <v>289</v>
      </c>
      <c r="BB36" s="102" t="s">
        <v>1501</v>
      </c>
      <c r="BC36" s="102" t="s">
        <v>336</v>
      </c>
      <c r="BD36" s="103" t="s">
        <v>1256</v>
      </c>
      <c r="BL36" s="73" t="s">
        <v>1278</v>
      </c>
      <c r="BM36" s="73" t="s">
        <v>336</v>
      </c>
      <c r="BN36" s="73" t="s">
        <v>1279</v>
      </c>
      <c r="BO36" s="73" t="s">
        <v>1280</v>
      </c>
      <c r="BP36" s="73" t="s">
        <v>1281</v>
      </c>
      <c r="BQ36" s="73" t="s">
        <v>1282</v>
      </c>
      <c r="BR36" s="74"/>
      <c r="BS36" s="74"/>
      <c r="BT36" s="74"/>
      <c r="BU36" s="104" t="s">
        <v>1283</v>
      </c>
      <c r="BV36" s="101" t="s">
        <v>1256</v>
      </c>
      <c r="BW36" s="101" t="s">
        <v>1284</v>
      </c>
      <c r="BX36" s="101" t="s">
        <v>87</v>
      </c>
      <c r="BY36" s="101" t="s">
        <v>88</v>
      </c>
      <c r="BZ36" s="101" t="s">
        <v>89</v>
      </c>
      <c r="CA36" s="74"/>
      <c r="CB36" s="74"/>
      <c r="CC36" s="74"/>
    </row>
    <row r="37" spans="1:81" ht="15.75" customHeight="1">
      <c r="A37" s="23"/>
      <c r="B37" s="24"/>
      <c r="C37" s="23"/>
      <c r="D37" s="25"/>
      <c r="E37" s="26"/>
      <c r="F37" s="27"/>
      <c r="G37" s="28"/>
      <c r="I37" s="29"/>
      <c r="K37" s="30"/>
      <c r="L37" s="26"/>
      <c r="M37" s="27"/>
      <c r="N37" s="28"/>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107"/>
      <c r="AS37" s="107"/>
      <c r="AT37" s="107"/>
      <c r="AU37" s="107"/>
      <c r="AV37" s="107"/>
      <c r="BA37" s="102" t="s">
        <v>290</v>
      </c>
      <c r="BB37" s="102" t="s">
        <v>1502</v>
      </c>
      <c r="BC37" s="102" t="s">
        <v>337</v>
      </c>
      <c r="BD37" s="103" t="s">
        <v>1257</v>
      </c>
      <c r="BL37" s="73" t="s">
        <v>90</v>
      </c>
      <c r="BM37" s="73" t="s">
        <v>337</v>
      </c>
      <c r="BN37" s="73" t="s">
        <v>91</v>
      </c>
      <c r="BO37" s="73" t="s">
        <v>92</v>
      </c>
      <c r="BP37" s="73" t="s">
        <v>93</v>
      </c>
      <c r="BQ37" s="73" t="s">
        <v>94</v>
      </c>
      <c r="BR37" s="74"/>
      <c r="BS37" s="74"/>
      <c r="BT37" s="74"/>
      <c r="BU37" s="104" t="s">
        <v>95</v>
      </c>
      <c r="BV37" s="101" t="s">
        <v>1257</v>
      </c>
      <c r="BW37" s="101" t="s">
        <v>96</v>
      </c>
      <c r="BX37" s="101" t="s">
        <v>97</v>
      </c>
      <c r="BY37" s="101" t="s">
        <v>98</v>
      </c>
      <c r="BZ37" s="101" t="s">
        <v>99</v>
      </c>
      <c r="CA37" s="74"/>
      <c r="CB37" s="74"/>
      <c r="CC37" s="74"/>
    </row>
    <row r="38" spans="1:81">
      <c r="B38" s="31"/>
      <c r="C38" s="32"/>
      <c r="D38" s="33"/>
      <c r="E38" s="34"/>
      <c r="F38" s="30"/>
      <c r="G38" s="30"/>
      <c r="H38" s="32"/>
      <c r="I38" s="33"/>
      <c r="J38" s="34"/>
      <c r="K38" s="34"/>
      <c r="L38" s="34"/>
      <c r="M38" s="34"/>
      <c r="N38" s="34"/>
      <c r="BA38" s="102" t="s">
        <v>291</v>
      </c>
      <c r="BB38" s="102" t="s">
        <v>1503</v>
      </c>
      <c r="BC38" s="102" t="s">
        <v>338</v>
      </c>
      <c r="BD38" s="103" t="s">
        <v>1977</v>
      </c>
      <c r="BL38" s="73" t="s">
        <v>100</v>
      </c>
      <c r="BM38" s="73" t="s">
        <v>338</v>
      </c>
      <c r="BN38" s="73" t="s">
        <v>101</v>
      </c>
      <c r="BO38" s="73" t="s">
        <v>102</v>
      </c>
      <c r="BP38" s="73" t="s">
        <v>103</v>
      </c>
      <c r="BQ38" s="73" t="s">
        <v>104</v>
      </c>
      <c r="BR38" s="74"/>
      <c r="BS38" s="74"/>
      <c r="BT38" s="74"/>
      <c r="BU38" s="104" t="s">
        <v>105</v>
      </c>
      <c r="BV38" s="101" t="s">
        <v>1977</v>
      </c>
      <c r="BW38" s="101" t="s">
        <v>106</v>
      </c>
      <c r="BX38" s="101" t="s">
        <v>107</v>
      </c>
      <c r="BY38" s="101" t="s">
        <v>108</v>
      </c>
      <c r="BZ38" s="101" t="s">
        <v>108</v>
      </c>
      <c r="CA38" s="74"/>
      <c r="CB38" s="74"/>
      <c r="CC38" s="74"/>
    </row>
    <row r="39" spans="1:81">
      <c r="B39" s="26"/>
      <c r="C39" s="35" t="s">
        <v>680</v>
      </c>
      <c r="D39" s="36"/>
      <c r="F39" s="30"/>
      <c r="G39" s="26"/>
      <c r="H39" s="27"/>
      <c r="J39" s="35" t="s">
        <v>679</v>
      </c>
      <c r="K39" s="37"/>
      <c r="L39" s="37"/>
      <c r="M39" s="37"/>
      <c r="N39" s="37"/>
      <c r="BA39" s="102" t="s">
        <v>292</v>
      </c>
      <c r="BB39" s="102" t="s">
        <v>1504</v>
      </c>
      <c r="BC39" s="102" t="s">
        <v>339</v>
      </c>
      <c r="BD39" s="103" t="s">
        <v>1978</v>
      </c>
      <c r="BL39" s="73" t="s">
        <v>109</v>
      </c>
      <c r="BM39" s="73" t="s">
        <v>110</v>
      </c>
      <c r="BN39" s="73" t="s">
        <v>1796</v>
      </c>
      <c r="BO39" s="73" t="s">
        <v>1797</v>
      </c>
      <c r="BP39" s="73" t="s">
        <v>1798</v>
      </c>
      <c r="BQ39" s="73" t="s">
        <v>1799</v>
      </c>
      <c r="BR39" s="74"/>
      <c r="BS39" s="74"/>
      <c r="BT39" s="74"/>
      <c r="BU39" s="104" t="s">
        <v>1800</v>
      </c>
      <c r="BV39" s="101" t="s">
        <v>1978</v>
      </c>
      <c r="BW39" s="101" t="s">
        <v>1801</v>
      </c>
      <c r="BX39" s="101" t="s">
        <v>1802</v>
      </c>
      <c r="BY39" s="101" t="s">
        <v>1803</v>
      </c>
      <c r="BZ39" s="101" t="s">
        <v>1804</v>
      </c>
      <c r="CA39" s="74"/>
      <c r="CB39" s="74"/>
      <c r="CC39" s="74"/>
    </row>
    <row r="40" spans="1:81">
      <c r="C40" s="27"/>
      <c r="D40" s="33"/>
      <c r="F40" s="30"/>
      <c r="G40" s="38"/>
      <c r="H40" s="27"/>
      <c r="J40" s="34"/>
      <c r="K40" s="34"/>
      <c r="L40" s="34"/>
      <c r="M40" s="34"/>
      <c r="N40" s="34"/>
      <c r="BB40" s="102" t="s">
        <v>1505</v>
      </c>
      <c r="BC40" s="102" t="s">
        <v>340</v>
      </c>
      <c r="BD40" s="103" t="s">
        <v>1979</v>
      </c>
      <c r="BL40" s="73" t="s">
        <v>1805</v>
      </c>
      <c r="BM40" s="73" t="s">
        <v>340</v>
      </c>
      <c r="BN40" s="73" t="s">
        <v>1806</v>
      </c>
      <c r="BO40" s="73" t="s">
        <v>1807</v>
      </c>
      <c r="BP40" s="73" t="s">
        <v>1808</v>
      </c>
      <c r="BQ40" s="73" t="s">
        <v>1809</v>
      </c>
      <c r="BR40" s="74"/>
      <c r="BS40" s="74"/>
      <c r="BT40" s="74"/>
      <c r="BU40" s="104" t="s">
        <v>1810</v>
      </c>
      <c r="BV40" s="101" t="s">
        <v>1979</v>
      </c>
      <c r="BW40" s="101" t="s">
        <v>1811</v>
      </c>
      <c r="BX40" s="101" t="s">
        <v>1812</v>
      </c>
      <c r="BY40" s="101" t="s">
        <v>1813</v>
      </c>
      <c r="BZ40" s="101" t="s">
        <v>1814</v>
      </c>
      <c r="CA40" s="74"/>
      <c r="CB40" s="74"/>
      <c r="CC40" s="74"/>
    </row>
    <row r="41" spans="1:81">
      <c r="C41" s="27"/>
      <c r="D41" s="28"/>
      <c r="F41" s="30"/>
      <c r="G41" s="26"/>
      <c r="H41" s="27"/>
      <c r="BB41" s="102" t="s">
        <v>1506</v>
      </c>
      <c r="BC41" s="102" t="s">
        <v>341</v>
      </c>
      <c r="BD41" s="103" t="s">
        <v>684</v>
      </c>
      <c r="BL41" s="73" t="s">
        <v>1815</v>
      </c>
      <c r="BM41" s="73" t="s">
        <v>1816</v>
      </c>
      <c r="BN41" s="73" t="s">
        <v>1817</v>
      </c>
      <c r="BO41" s="73" t="s">
        <v>1818</v>
      </c>
      <c r="BP41" s="73" t="s">
        <v>1819</v>
      </c>
      <c r="BQ41" s="73" t="s">
        <v>1820</v>
      </c>
      <c r="BR41" s="74"/>
      <c r="BS41" s="74"/>
      <c r="BT41" s="74"/>
      <c r="BU41" s="104" t="s">
        <v>1821</v>
      </c>
      <c r="BV41" s="101" t="s">
        <v>684</v>
      </c>
      <c r="BW41" s="101" t="s">
        <v>1822</v>
      </c>
      <c r="BX41" s="101" t="s">
        <v>1823</v>
      </c>
      <c r="BY41" s="101" t="s">
        <v>1824</v>
      </c>
      <c r="BZ41" s="101" t="s">
        <v>1825</v>
      </c>
      <c r="CA41" s="74"/>
      <c r="CB41" s="74"/>
      <c r="CC41" s="74"/>
    </row>
    <row r="42" spans="1:81">
      <c r="C42" s="27"/>
      <c r="D42" s="28"/>
      <c r="F42" s="30"/>
      <c r="G42" s="26"/>
      <c r="H42" s="27"/>
      <c r="BB42" s="102" t="s">
        <v>1507</v>
      </c>
      <c r="BC42" s="102" t="s">
        <v>342</v>
      </c>
      <c r="BD42" s="103" t="s">
        <v>685</v>
      </c>
      <c r="BL42" s="73" t="s">
        <v>1826</v>
      </c>
      <c r="BM42" s="73" t="s">
        <v>342</v>
      </c>
      <c r="BN42" s="73" t="s">
        <v>1827</v>
      </c>
      <c r="BO42" s="73" t="s">
        <v>1828</v>
      </c>
      <c r="BP42" s="73" t="s">
        <v>1829</v>
      </c>
      <c r="BQ42" s="73" t="s">
        <v>1830</v>
      </c>
      <c r="BR42" s="74"/>
      <c r="BS42" s="74"/>
      <c r="BT42" s="74"/>
      <c r="BU42" s="104" t="s">
        <v>1831</v>
      </c>
      <c r="BV42" s="101" t="s">
        <v>685</v>
      </c>
      <c r="BW42" s="101" t="s">
        <v>1832</v>
      </c>
      <c r="BX42" s="101" t="s">
        <v>1833</v>
      </c>
      <c r="BY42" s="101" t="s">
        <v>1834</v>
      </c>
      <c r="BZ42" s="101" t="s">
        <v>1835</v>
      </c>
      <c r="CA42" s="74"/>
      <c r="CB42" s="74"/>
      <c r="CC42" s="74"/>
    </row>
    <row r="43" spans="1:81">
      <c r="B43" s="39"/>
      <c r="C43" s="27"/>
      <c r="D43" s="28"/>
      <c r="E43" s="40"/>
      <c r="F43" s="30"/>
      <c r="G43" s="39"/>
      <c r="H43" s="27"/>
      <c r="J43" s="40"/>
      <c r="K43" s="40"/>
      <c r="L43" s="40"/>
      <c r="M43" s="40"/>
      <c r="N43" s="40"/>
      <c r="BB43" s="102" t="s">
        <v>1508</v>
      </c>
      <c r="BC43" s="102" t="s">
        <v>343</v>
      </c>
      <c r="BD43" s="103" t="s">
        <v>686</v>
      </c>
      <c r="BL43" s="73" t="s">
        <v>1836</v>
      </c>
      <c r="BM43" s="73" t="s">
        <v>1837</v>
      </c>
      <c r="BN43" s="73" t="s">
        <v>111</v>
      </c>
      <c r="BO43" s="73" t="s">
        <v>112</v>
      </c>
      <c r="BP43" s="73" t="s">
        <v>113</v>
      </c>
      <c r="BQ43" s="73" t="s">
        <v>114</v>
      </c>
      <c r="BR43" s="74"/>
      <c r="BS43" s="74"/>
      <c r="BT43" s="74"/>
      <c r="BU43" s="104" t="s">
        <v>115</v>
      </c>
      <c r="BV43" s="101" t="s">
        <v>686</v>
      </c>
      <c r="BW43" s="101" t="s">
        <v>116</v>
      </c>
      <c r="BX43" s="101" t="s">
        <v>117</v>
      </c>
      <c r="BY43" s="101" t="s">
        <v>118</v>
      </c>
      <c r="BZ43" s="101" t="s">
        <v>119</v>
      </c>
      <c r="CA43" s="74"/>
      <c r="CB43" s="74"/>
      <c r="CC43" s="74"/>
    </row>
    <row r="44" spans="1:81">
      <c r="B44" s="26"/>
      <c r="C44" s="27"/>
      <c r="D44" s="28"/>
      <c r="F44" s="30"/>
      <c r="G44" s="26"/>
      <c r="H44" s="27"/>
      <c r="BB44" s="102" t="s">
        <v>1509</v>
      </c>
      <c r="BC44" s="102" t="s">
        <v>344</v>
      </c>
      <c r="BD44" s="103" t="s">
        <v>687</v>
      </c>
      <c r="BL44" s="73" t="s">
        <v>120</v>
      </c>
      <c r="BM44" s="73" t="s">
        <v>544</v>
      </c>
      <c r="BN44" s="73" t="s">
        <v>545</v>
      </c>
      <c r="BO44" s="73" t="s">
        <v>546</v>
      </c>
      <c r="BP44" s="73" t="s">
        <v>547</v>
      </c>
      <c r="BQ44" s="73" t="s">
        <v>548</v>
      </c>
      <c r="BR44" s="74"/>
      <c r="BS44" s="74"/>
      <c r="BT44" s="74"/>
      <c r="BU44" s="104" t="s">
        <v>549</v>
      </c>
      <c r="BV44" s="101" t="s">
        <v>687</v>
      </c>
      <c r="BW44" s="101" t="s">
        <v>550</v>
      </c>
      <c r="BX44" s="101" t="s">
        <v>551</v>
      </c>
      <c r="BY44" s="101" t="s">
        <v>552</v>
      </c>
      <c r="BZ44" s="101" t="s">
        <v>553</v>
      </c>
      <c r="CA44" s="74"/>
      <c r="CB44" s="74"/>
      <c r="CC44" s="74"/>
    </row>
    <row r="45" spans="1:81">
      <c r="C45" s="27"/>
      <c r="D45" s="28"/>
      <c r="F45" s="30"/>
      <c r="H45" s="27"/>
      <c r="BB45" s="102" t="s">
        <v>1510</v>
      </c>
      <c r="BC45" s="102" t="s">
        <v>1877</v>
      </c>
      <c r="BD45" s="103" t="s">
        <v>615</v>
      </c>
      <c r="BL45" s="73" t="s">
        <v>554</v>
      </c>
      <c r="BM45" s="73" t="s">
        <v>555</v>
      </c>
      <c r="BN45" s="73" t="s">
        <v>556</v>
      </c>
      <c r="BO45" s="73" t="s">
        <v>557</v>
      </c>
      <c r="BP45" s="73" t="s">
        <v>558</v>
      </c>
      <c r="BQ45" s="73" t="s">
        <v>559</v>
      </c>
      <c r="BR45" s="74"/>
      <c r="BS45" s="74"/>
      <c r="BT45" s="74"/>
      <c r="BU45" s="104" t="s">
        <v>560</v>
      </c>
      <c r="BV45" s="101" t="s">
        <v>561</v>
      </c>
      <c r="BW45" s="101" t="s">
        <v>562</v>
      </c>
      <c r="BX45" s="101" t="s">
        <v>563</v>
      </c>
      <c r="BY45" s="101" t="s">
        <v>564</v>
      </c>
      <c r="BZ45" s="101" t="s">
        <v>565</v>
      </c>
      <c r="CA45" s="74"/>
      <c r="CB45" s="74"/>
      <c r="CC45" s="74"/>
    </row>
    <row r="46" spans="1:81">
      <c r="C46" s="27"/>
      <c r="D46" s="28"/>
      <c r="F46" s="30"/>
      <c r="H46" s="27"/>
      <c r="BB46" s="102" t="s">
        <v>1511</v>
      </c>
      <c r="BC46" s="102" t="s">
        <v>1878</v>
      </c>
      <c r="BD46" s="103" t="s">
        <v>616</v>
      </c>
      <c r="BL46" s="73" t="s">
        <v>566</v>
      </c>
      <c r="BM46" s="73" t="s">
        <v>1878</v>
      </c>
      <c r="BN46" s="73" t="s">
        <v>567</v>
      </c>
      <c r="BO46" s="73" t="s">
        <v>568</v>
      </c>
      <c r="BP46" s="73" t="s">
        <v>569</v>
      </c>
      <c r="BQ46" s="73" t="s">
        <v>570</v>
      </c>
      <c r="BR46" s="74"/>
      <c r="BS46" s="74"/>
      <c r="BT46" s="74"/>
      <c r="BU46" s="104" t="s">
        <v>571</v>
      </c>
      <c r="BV46" s="101" t="s">
        <v>616</v>
      </c>
      <c r="BW46" s="101" t="s">
        <v>173</v>
      </c>
      <c r="BX46" s="101" t="s">
        <v>174</v>
      </c>
      <c r="BY46" s="101" t="s">
        <v>175</v>
      </c>
      <c r="BZ46" s="101" t="s">
        <v>176</v>
      </c>
      <c r="CA46" s="74"/>
      <c r="CB46" s="74"/>
      <c r="CC46" s="74"/>
    </row>
    <row r="47" spans="1:81">
      <c r="C47" s="27"/>
      <c r="D47" s="28"/>
      <c r="F47" s="30"/>
      <c r="H47" s="27"/>
      <c r="U47" s="29">
        <f>22375885-90000</f>
        <v>22285885</v>
      </c>
      <c r="BB47" s="102" t="s">
        <v>1512</v>
      </c>
      <c r="BC47" s="102" t="s">
        <v>1879</v>
      </c>
      <c r="BD47" s="103" t="s">
        <v>617</v>
      </c>
      <c r="BL47" s="73" t="s">
        <v>177</v>
      </c>
      <c r="BM47" s="73" t="s">
        <v>178</v>
      </c>
      <c r="BN47" s="73" t="s">
        <v>179</v>
      </c>
      <c r="BO47" s="73" t="s">
        <v>180</v>
      </c>
      <c r="BP47" s="73" t="s">
        <v>181</v>
      </c>
      <c r="BQ47" s="73" t="s">
        <v>182</v>
      </c>
      <c r="BR47" s="74"/>
      <c r="BS47" s="74"/>
      <c r="BT47" s="74"/>
      <c r="BU47" s="104" t="s">
        <v>183</v>
      </c>
      <c r="BV47" s="101" t="s">
        <v>617</v>
      </c>
      <c r="BW47" s="101" t="s">
        <v>184</v>
      </c>
      <c r="BX47" s="101" t="s">
        <v>185</v>
      </c>
      <c r="BY47" s="101" t="s">
        <v>186</v>
      </c>
      <c r="BZ47" s="101" t="s">
        <v>186</v>
      </c>
      <c r="CA47" s="74"/>
      <c r="CB47" s="74"/>
      <c r="CC47" s="74"/>
    </row>
    <row r="48" spans="1:81">
      <c r="B48" s="39"/>
      <c r="C48" s="27"/>
      <c r="D48" s="28"/>
      <c r="E48" s="40"/>
      <c r="H48" s="27"/>
      <c r="U48" s="41">
        <f>5546540-90000</f>
        <v>5456540</v>
      </c>
      <c r="BB48" s="102" t="s">
        <v>1513</v>
      </c>
      <c r="BC48" s="102" t="s">
        <v>1880</v>
      </c>
      <c r="BD48" s="103" t="s">
        <v>618</v>
      </c>
      <c r="BL48" s="73" t="s">
        <v>187</v>
      </c>
      <c r="BM48" s="73" t="s">
        <v>188</v>
      </c>
      <c r="BN48" s="73" t="s">
        <v>189</v>
      </c>
      <c r="BO48" s="73" t="s">
        <v>190</v>
      </c>
      <c r="BP48" s="73" t="s">
        <v>191</v>
      </c>
      <c r="BQ48" s="73" t="s">
        <v>192</v>
      </c>
      <c r="BR48" s="74"/>
      <c r="BS48" s="74"/>
      <c r="BT48" s="74"/>
      <c r="BU48" s="104" t="s">
        <v>193</v>
      </c>
      <c r="BV48" s="101" t="s">
        <v>618</v>
      </c>
      <c r="BW48" s="101" t="s">
        <v>194</v>
      </c>
      <c r="BX48" s="101" t="s">
        <v>164</v>
      </c>
      <c r="BY48" s="101" t="s">
        <v>165</v>
      </c>
      <c r="BZ48" s="101" t="s">
        <v>166</v>
      </c>
      <c r="CA48" s="74"/>
      <c r="CB48" s="74"/>
      <c r="CC48" s="74"/>
    </row>
    <row r="49" spans="8:81">
      <c r="H49" s="27"/>
      <c r="BB49" s="102" t="s">
        <v>1514</v>
      </c>
      <c r="BC49" s="102" t="s">
        <v>1881</v>
      </c>
      <c r="BD49" s="103" t="s">
        <v>899</v>
      </c>
      <c r="BL49" s="73" t="s">
        <v>167</v>
      </c>
      <c r="BM49" s="73" t="s">
        <v>1881</v>
      </c>
      <c r="BN49" s="73" t="s">
        <v>168</v>
      </c>
      <c r="BO49" s="73" t="s">
        <v>169</v>
      </c>
      <c r="BP49" s="73" t="s">
        <v>170</v>
      </c>
      <c r="BQ49" s="73" t="s">
        <v>170</v>
      </c>
      <c r="BR49" s="74"/>
      <c r="BS49" s="74"/>
      <c r="BT49" s="74"/>
      <c r="BU49" s="104" t="s">
        <v>171</v>
      </c>
      <c r="BV49" s="101" t="s">
        <v>172</v>
      </c>
      <c r="BW49" s="101" t="s">
        <v>688</v>
      </c>
      <c r="BX49" s="101" t="s">
        <v>689</v>
      </c>
      <c r="BY49" s="101" t="s">
        <v>690</v>
      </c>
      <c r="BZ49" s="101" t="s">
        <v>690</v>
      </c>
      <c r="CA49" s="74"/>
      <c r="CB49" s="74"/>
      <c r="CC49" s="74"/>
    </row>
    <row r="50" spans="8:81">
      <c r="H50" s="27"/>
      <c r="BB50" s="102" t="s">
        <v>1515</v>
      </c>
      <c r="BC50" s="102" t="s">
        <v>1882</v>
      </c>
      <c r="BD50" s="103" t="s">
        <v>619</v>
      </c>
      <c r="BL50" s="73" t="s">
        <v>691</v>
      </c>
      <c r="BM50" s="73" t="s">
        <v>1882</v>
      </c>
      <c r="BN50" s="73" t="s">
        <v>692</v>
      </c>
      <c r="BO50" s="73" t="s">
        <v>693</v>
      </c>
      <c r="BP50" s="73" t="s">
        <v>694</v>
      </c>
      <c r="BQ50" s="73" t="s">
        <v>695</v>
      </c>
      <c r="BR50" s="74"/>
      <c r="BS50" s="74"/>
      <c r="BT50" s="74"/>
      <c r="BU50" s="104" t="s">
        <v>696</v>
      </c>
      <c r="BV50" s="101" t="s">
        <v>619</v>
      </c>
      <c r="BW50" s="101" t="s">
        <v>697</v>
      </c>
      <c r="BX50" s="101" t="s">
        <v>698</v>
      </c>
      <c r="BY50" s="101" t="s">
        <v>699</v>
      </c>
      <c r="BZ50" s="101" t="s">
        <v>700</v>
      </c>
      <c r="CA50" s="74"/>
      <c r="CB50" s="74"/>
      <c r="CC50" s="74"/>
    </row>
    <row r="51" spans="8:81">
      <c r="H51" s="27"/>
      <c r="BB51" s="102" t="s">
        <v>1516</v>
      </c>
      <c r="BC51" s="102" t="s">
        <v>85</v>
      </c>
      <c r="BD51" s="103" t="s">
        <v>620</v>
      </c>
      <c r="BL51" s="73" t="s">
        <v>701</v>
      </c>
      <c r="BM51" s="73" t="s">
        <v>85</v>
      </c>
      <c r="BN51" s="73" t="s">
        <v>702</v>
      </c>
      <c r="BO51" s="73" t="s">
        <v>703</v>
      </c>
      <c r="BP51" s="73" t="s">
        <v>704</v>
      </c>
      <c r="BQ51" s="73" t="s">
        <v>705</v>
      </c>
      <c r="BR51" s="74"/>
      <c r="BS51" s="74"/>
      <c r="BT51" s="74"/>
      <c r="BU51" s="104" t="s">
        <v>706</v>
      </c>
      <c r="BV51" s="101" t="s">
        <v>707</v>
      </c>
      <c r="BW51" s="101" t="s">
        <v>708</v>
      </c>
      <c r="BX51" s="101" t="s">
        <v>709</v>
      </c>
      <c r="BY51" s="101" t="s">
        <v>710</v>
      </c>
      <c r="BZ51" s="101" t="s">
        <v>711</v>
      </c>
      <c r="CA51" s="74"/>
      <c r="CB51" s="74"/>
      <c r="CC51" s="74"/>
    </row>
    <row r="52" spans="8:81">
      <c r="H52" s="27"/>
      <c r="BB52" s="102" t="s">
        <v>1517</v>
      </c>
      <c r="BC52" s="102" t="s">
        <v>1199</v>
      </c>
      <c r="BD52" s="103" t="s">
        <v>535</v>
      </c>
      <c r="BL52" s="73" t="s">
        <v>712</v>
      </c>
      <c r="BM52" s="73" t="s">
        <v>1199</v>
      </c>
      <c r="BN52" s="73" t="s">
        <v>713</v>
      </c>
      <c r="BO52" s="73" t="s">
        <v>714</v>
      </c>
      <c r="BP52" s="73" t="s">
        <v>715</v>
      </c>
      <c r="BQ52" s="73" t="s">
        <v>716</v>
      </c>
      <c r="BR52" s="74"/>
      <c r="BS52" s="74"/>
      <c r="BT52" s="74"/>
      <c r="BU52" s="104" t="s">
        <v>717</v>
      </c>
      <c r="BV52" s="101" t="s">
        <v>535</v>
      </c>
      <c r="BW52" s="101" t="s">
        <v>718</v>
      </c>
      <c r="BX52" s="101" t="s">
        <v>719</v>
      </c>
      <c r="BY52" s="101" t="s">
        <v>720</v>
      </c>
      <c r="BZ52" s="101" t="s">
        <v>721</v>
      </c>
      <c r="CA52" s="74"/>
      <c r="CB52" s="74"/>
      <c r="CC52" s="74"/>
    </row>
    <row r="53" spans="8:81">
      <c r="H53" s="27"/>
      <c r="BB53" s="102" t="s">
        <v>1518</v>
      </c>
      <c r="BC53" s="102" t="s">
        <v>1200</v>
      </c>
      <c r="BD53" s="103" t="s">
        <v>536</v>
      </c>
      <c r="BL53" s="73" t="s">
        <v>722</v>
      </c>
      <c r="BM53" s="73" t="s">
        <v>1200</v>
      </c>
      <c r="BN53" s="73" t="s">
        <v>723</v>
      </c>
      <c r="BO53" s="73" t="s">
        <v>724</v>
      </c>
      <c r="BP53" s="73" t="s">
        <v>725</v>
      </c>
      <c r="BQ53" s="73" t="s">
        <v>726</v>
      </c>
      <c r="BR53" s="74"/>
      <c r="BS53" s="74"/>
      <c r="BT53" s="74"/>
      <c r="BU53" s="104" t="s">
        <v>727</v>
      </c>
      <c r="BV53" s="101" t="s">
        <v>728</v>
      </c>
      <c r="BW53" s="101" t="s">
        <v>729</v>
      </c>
      <c r="BX53" s="101" t="s">
        <v>730</v>
      </c>
      <c r="BY53" s="101" t="s">
        <v>731</v>
      </c>
      <c r="BZ53" s="101" t="s">
        <v>732</v>
      </c>
      <c r="CA53" s="74"/>
      <c r="CB53" s="74"/>
      <c r="CC53" s="74"/>
    </row>
    <row r="54" spans="8:81">
      <c r="H54" s="27"/>
      <c r="BB54" s="102" t="s">
        <v>1519</v>
      </c>
      <c r="BC54" s="102" t="s">
        <v>1201</v>
      </c>
      <c r="BD54" s="103" t="s">
        <v>537</v>
      </c>
      <c r="BL54" s="73" t="s">
        <v>733</v>
      </c>
      <c r="BM54" s="73" t="s">
        <v>226</v>
      </c>
      <c r="BN54" s="73" t="s">
        <v>227</v>
      </c>
      <c r="BO54" s="73" t="s">
        <v>228</v>
      </c>
      <c r="BP54" s="73" t="s">
        <v>229</v>
      </c>
      <c r="BQ54" s="73" t="s">
        <v>230</v>
      </c>
      <c r="BR54" s="74"/>
      <c r="BS54" s="74"/>
      <c r="BT54" s="74"/>
      <c r="BU54" s="104" t="s">
        <v>231</v>
      </c>
      <c r="BV54" s="101" t="s">
        <v>232</v>
      </c>
      <c r="BW54" s="101" t="s">
        <v>233</v>
      </c>
      <c r="BX54" s="101" t="s">
        <v>234</v>
      </c>
      <c r="BY54" s="101" t="s">
        <v>235</v>
      </c>
      <c r="BZ54" s="101" t="s">
        <v>236</v>
      </c>
      <c r="CA54" s="74"/>
      <c r="CB54" s="74"/>
      <c r="CC54" s="74"/>
    </row>
    <row r="55" spans="8:81">
      <c r="H55" s="27"/>
      <c r="BB55" s="102" t="s">
        <v>68</v>
      </c>
      <c r="BC55" s="102" t="s">
        <v>1202</v>
      </c>
      <c r="BD55" s="103" t="s">
        <v>538</v>
      </c>
      <c r="BL55" s="73" t="s">
        <v>237</v>
      </c>
      <c r="BM55" s="73" t="s">
        <v>238</v>
      </c>
      <c r="BN55" s="73" t="s">
        <v>239</v>
      </c>
      <c r="BO55" s="73" t="s">
        <v>240</v>
      </c>
      <c r="BP55" s="73" t="s">
        <v>241</v>
      </c>
      <c r="BQ55" s="73" t="s">
        <v>242</v>
      </c>
      <c r="BR55" s="74"/>
      <c r="BS55" s="74"/>
      <c r="BT55" s="74"/>
      <c r="BU55" s="104" t="s">
        <v>243</v>
      </c>
      <c r="BV55" s="101" t="s">
        <v>538</v>
      </c>
      <c r="BW55" s="101" t="s">
        <v>244</v>
      </c>
      <c r="BX55" s="101" t="s">
        <v>245</v>
      </c>
      <c r="BY55" s="101" t="s">
        <v>246</v>
      </c>
      <c r="BZ55" s="101" t="s">
        <v>247</v>
      </c>
      <c r="CA55" s="74"/>
      <c r="CB55" s="74"/>
      <c r="CC55" s="74"/>
    </row>
    <row r="56" spans="8:81">
      <c r="H56" s="27"/>
      <c r="BB56" s="102" t="s">
        <v>69</v>
      </c>
      <c r="BC56" s="102" t="s">
        <v>1203</v>
      </c>
      <c r="BD56" s="103" t="s">
        <v>539</v>
      </c>
      <c r="BL56" s="73" t="s">
        <v>248</v>
      </c>
      <c r="BM56" s="73" t="s">
        <v>249</v>
      </c>
      <c r="BN56" s="73" t="s">
        <v>250</v>
      </c>
      <c r="BO56" s="73" t="s">
        <v>251</v>
      </c>
      <c r="BP56" s="73" t="s">
        <v>252</v>
      </c>
      <c r="BQ56" s="73" t="s">
        <v>252</v>
      </c>
      <c r="BR56" s="74"/>
      <c r="BS56" s="74"/>
      <c r="BT56" s="74"/>
      <c r="BU56" s="104" t="s">
        <v>253</v>
      </c>
      <c r="BV56" s="101" t="s">
        <v>254</v>
      </c>
      <c r="BW56" s="101" t="s">
        <v>255</v>
      </c>
      <c r="BX56" s="101" t="s">
        <v>256</v>
      </c>
      <c r="BY56" s="101" t="s">
        <v>257</v>
      </c>
      <c r="BZ56" s="101" t="s">
        <v>258</v>
      </c>
      <c r="CA56" s="74"/>
      <c r="CB56" s="74"/>
      <c r="CC56" s="74"/>
    </row>
    <row r="57" spans="8:81">
      <c r="H57" s="40"/>
      <c r="BB57" s="102" t="s">
        <v>70</v>
      </c>
      <c r="BC57" s="102" t="s">
        <v>1204</v>
      </c>
      <c r="BD57" s="103" t="s">
        <v>540</v>
      </c>
      <c r="BL57" s="73" t="s">
        <v>259</v>
      </c>
      <c r="BM57" s="73" t="s">
        <v>1204</v>
      </c>
      <c r="BN57" s="73" t="s">
        <v>260</v>
      </c>
      <c r="BO57" s="73" t="s">
        <v>261</v>
      </c>
      <c r="BP57" s="73" t="s">
        <v>262</v>
      </c>
      <c r="BQ57" s="73" t="s">
        <v>262</v>
      </c>
      <c r="BR57" s="74"/>
      <c r="BS57" s="74"/>
      <c r="BT57" s="74"/>
      <c r="BU57" s="104" t="s">
        <v>263</v>
      </c>
      <c r="BV57" s="101" t="s">
        <v>540</v>
      </c>
      <c r="BW57" s="101" t="s">
        <v>264</v>
      </c>
      <c r="BX57" s="101" t="s">
        <v>265</v>
      </c>
      <c r="BY57" s="101" t="s">
        <v>266</v>
      </c>
      <c r="BZ57" s="101" t="s">
        <v>266</v>
      </c>
      <c r="CA57" s="74"/>
      <c r="CB57" s="74"/>
      <c r="CC57" s="74"/>
    </row>
    <row r="58" spans="8:81">
      <c r="BB58" s="102" t="s">
        <v>71</v>
      </c>
      <c r="BC58" s="102" t="s">
        <v>1205</v>
      </c>
      <c r="BD58" s="103" t="s">
        <v>541</v>
      </c>
      <c r="BL58" s="73" t="s">
        <v>267</v>
      </c>
      <c r="BM58" s="73" t="s">
        <v>268</v>
      </c>
      <c r="BN58" s="73" t="s">
        <v>759</v>
      </c>
      <c r="BO58" s="73" t="s">
        <v>760</v>
      </c>
      <c r="BP58" s="73" t="s">
        <v>761</v>
      </c>
      <c r="BQ58" s="73" t="s">
        <v>762</v>
      </c>
      <c r="BR58" s="74"/>
      <c r="BS58" s="74"/>
      <c r="BT58" s="74"/>
      <c r="BU58" s="104" t="s">
        <v>763</v>
      </c>
      <c r="BV58" s="101" t="s">
        <v>541</v>
      </c>
      <c r="BW58" s="101" t="s">
        <v>764</v>
      </c>
      <c r="BX58" s="101" t="s">
        <v>765</v>
      </c>
      <c r="BY58" s="101" t="s">
        <v>766</v>
      </c>
      <c r="BZ58" s="101" t="s">
        <v>767</v>
      </c>
      <c r="CA58" s="74"/>
      <c r="CB58" s="74"/>
      <c r="CC58" s="74"/>
    </row>
    <row r="59" spans="8:81">
      <c r="BB59" s="102" t="s">
        <v>72</v>
      </c>
      <c r="BC59" s="102" t="s">
        <v>1206</v>
      </c>
      <c r="BD59" s="103" t="s">
        <v>900</v>
      </c>
      <c r="BL59" s="73" t="s">
        <v>768</v>
      </c>
      <c r="BM59" s="73" t="s">
        <v>1206</v>
      </c>
      <c r="BN59" s="73" t="s">
        <v>769</v>
      </c>
      <c r="BO59" s="73" t="s">
        <v>770</v>
      </c>
      <c r="BP59" s="73" t="s">
        <v>771</v>
      </c>
      <c r="BQ59" s="73" t="s">
        <v>772</v>
      </c>
      <c r="BR59" s="74"/>
      <c r="BS59" s="74"/>
      <c r="BT59" s="74"/>
      <c r="BU59" s="104" t="s">
        <v>773</v>
      </c>
      <c r="BV59" s="101" t="s">
        <v>774</v>
      </c>
      <c r="BW59" s="101" t="s">
        <v>775</v>
      </c>
      <c r="BX59" s="101" t="s">
        <v>776</v>
      </c>
      <c r="BY59" s="101" t="s">
        <v>777</v>
      </c>
      <c r="BZ59" s="101" t="s">
        <v>777</v>
      </c>
      <c r="CA59" s="74"/>
      <c r="CB59" s="74"/>
      <c r="CC59" s="74"/>
    </row>
    <row r="60" spans="8:81">
      <c r="BB60" s="102" t="s">
        <v>73</v>
      </c>
      <c r="BC60" s="102" t="s">
        <v>1207</v>
      </c>
      <c r="BD60" s="103" t="s">
        <v>542</v>
      </c>
      <c r="BL60" s="73" t="s">
        <v>778</v>
      </c>
      <c r="BM60" s="73" t="s">
        <v>1207</v>
      </c>
      <c r="BN60" s="73" t="s">
        <v>779</v>
      </c>
      <c r="BO60" s="73" t="s">
        <v>780</v>
      </c>
      <c r="BP60" s="73" t="s">
        <v>781</v>
      </c>
      <c r="BQ60" s="73" t="s">
        <v>782</v>
      </c>
      <c r="BR60" s="74"/>
      <c r="BS60" s="74"/>
      <c r="BT60" s="74"/>
      <c r="BU60" s="104" t="s">
        <v>783</v>
      </c>
      <c r="BV60" s="101" t="s">
        <v>542</v>
      </c>
      <c r="BW60" s="101" t="s">
        <v>784</v>
      </c>
      <c r="BX60" s="101" t="s">
        <v>785</v>
      </c>
      <c r="BY60" s="101" t="s">
        <v>786</v>
      </c>
      <c r="BZ60" s="101" t="s">
        <v>787</v>
      </c>
      <c r="CA60" s="74"/>
      <c r="CB60" s="74"/>
      <c r="CC60" s="74"/>
    </row>
    <row r="61" spans="8:81">
      <c r="BB61" s="102" t="s">
        <v>74</v>
      </c>
      <c r="BC61" s="102" t="s">
        <v>1208</v>
      </c>
      <c r="BD61" s="103" t="s">
        <v>543</v>
      </c>
      <c r="BL61" s="73" t="s">
        <v>788</v>
      </c>
      <c r="BM61" s="73" t="s">
        <v>789</v>
      </c>
      <c r="BN61" s="73" t="s">
        <v>790</v>
      </c>
      <c r="BO61" s="73" t="s">
        <v>791</v>
      </c>
      <c r="BP61" s="73" t="s">
        <v>792</v>
      </c>
      <c r="BQ61" s="73" t="s">
        <v>793</v>
      </c>
      <c r="BR61" s="74"/>
      <c r="BS61" s="74"/>
      <c r="BT61" s="74"/>
      <c r="BU61" s="104" t="s">
        <v>794</v>
      </c>
      <c r="BV61" s="101" t="s">
        <v>543</v>
      </c>
      <c r="BW61" s="101" t="s">
        <v>795</v>
      </c>
      <c r="BX61" s="101" t="s">
        <v>796</v>
      </c>
      <c r="BY61" s="101" t="s">
        <v>797</v>
      </c>
      <c r="BZ61" s="101" t="s">
        <v>798</v>
      </c>
      <c r="CA61" s="74"/>
      <c r="CB61" s="74"/>
      <c r="CC61" s="74"/>
    </row>
    <row r="62" spans="8:81">
      <c r="BB62" s="102" t="s">
        <v>75</v>
      </c>
      <c r="BC62" s="102" t="s">
        <v>1209</v>
      </c>
      <c r="BD62" s="103" t="s">
        <v>746</v>
      </c>
      <c r="BL62" s="73" t="s">
        <v>799</v>
      </c>
      <c r="BM62" s="73" t="s">
        <v>800</v>
      </c>
      <c r="BN62" s="73" t="s">
        <v>801</v>
      </c>
      <c r="BO62" s="73" t="s">
        <v>802</v>
      </c>
      <c r="BP62" s="73" t="s">
        <v>803</v>
      </c>
      <c r="BQ62" s="73" t="s">
        <v>804</v>
      </c>
      <c r="BR62" s="74"/>
      <c r="BS62" s="74"/>
      <c r="BT62" s="74"/>
      <c r="BU62" s="104" t="s">
        <v>805</v>
      </c>
      <c r="BV62" s="101" t="s">
        <v>746</v>
      </c>
      <c r="BW62" s="101" t="s">
        <v>806</v>
      </c>
      <c r="BX62" s="101" t="s">
        <v>807</v>
      </c>
      <c r="BY62" s="101" t="s">
        <v>808</v>
      </c>
      <c r="BZ62" s="101" t="s">
        <v>809</v>
      </c>
      <c r="CA62" s="74"/>
      <c r="CB62" s="74"/>
      <c r="CC62" s="74"/>
    </row>
    <row r="63" spans="8:81">
      <c r="BB63" s="102" t="s">
        <v>76</v>
      </c>
      <c r="BC63" s="102" t="s">
        <v>1908</v>
      </c>
      <c r="BD63" s="103" t="s">
        <v>747</v>
      </c>
      <c r="BL63" s="73" t="s">
        <v>810</v>
      </c>
      <c r="BM63" s="73" t="s">
        <v>811</v>
      </c>
      <c r="BN63" s="73" t="s">
        <v>812</v>
      </c>
      <c r="BO63" s="73" t="s">
        <v>813</v>
      </c>
      <c r="BP63" s="73" t="s">
        <v>814</v>
      </c>
      <c r="BQ63" s="73" t="s">
        <v>815</v>
      </c>
      <c r="BR63" s="74"/>
      <c r="BS63" s="74"/>
      <c r="BT63" s="74"/>
      <c r="BU63" s="104" t="s">
        <v>816</v>
      </c>
      <c r="BV63" s="101" t="s">
        <v>747</v>
      </c>
      <c r="BW63" s="101" t="s">
        <v>1435</v>
      </c>
      <c r="BX63" s="101" t="s">
        <v>1436</v>
      </c>
      <c r="BY63" s="101" t="s">
        <v>1437</v>
      </c>
      <c r="BZ63" s="101" t="s">
        <v>1438</v>
      </c>
      <c r="CA63" s="74"/>
      <c r="CB63" s="74"/>
      <c r="CC63" s="74"/>
    </row>
    <row r="64" spans="8:81">
      <c r="BB64" s="102" t="s">
        <v>77</v>
      </c>
      <c r="BC64" s="102" t="s">
        <v>1909</v>
      </c>
      <c r="BD64" s="103" t="s">
        <v>748</v>
      </c>
      <c r="BL64" s="73" t="s">
        <v>1439</v>
      </c>
      <c r="BM64" s="73" t="s">
        <v>1909</v>
      </c>
      <c r="BN64" s="73" t="s">
        <v>1440</v>
      </c>
      <c r="BO64" s="73" t="s">
        <v>1441</v>
      </c>
      <c r="BP64" s="73" t="s">
        <v>1442</v>
      </c>
      <c r="BQ64" s="73" t="s">
        <v>1443</v>
      </c>
      <c r="BR64" s="74"/>
      <c r="BS64" s="74"/>
      <c r="BT64" s="74"/>
      <c r="BU64" s="104" t="s">
        <v>1444</v>
      </c>
      <c r="BV64" s="101" t="s">
        <v>748</v>
      </c>
      <c r="BW64" s="101" t="s">
        <v>1445</v>
      </c>
      <c r="BX64" s="101" t="s">
        <v>1446</v>
      </c>
      <c r="BY64" s="101" t="s">
        <v>1447</v>
      </c>
      <c r="BZ64" s="101" t="s">
        <v>1448</v>
      </c>
      <c r="CA64" s="74"/>
      <c r="CB64" s="74"/>
      <c r="CC64" s="74"/>
    </row>
    <row r="65" spans="54:81">
      <c r="BB65" s="102" t="s">
        <v>78</v>
      </c>
      <c r="BC65" s="102" t="s">
        <v>1910</v>
      </c>
      <c r="BD65" s="103" t="s">
        <v>749</v>
      </c>
      <c r="BL65" s="73" t="s">
        <v>1449</v>
      </c>
      <c r="BM65" s="73" t="s">
        <v>1450</v>
      </c>
      <c r="BN65" s="73" t="s">
        <v>1451</v>
      </c>
      <c r="BO65" s="73" t="s">
        <v>1452</v>
      </c>
      <c r="BP65" s="73" t="s">
        <v>1453</v>
      </c>
      <c r="BQ65" s="73" t="s">
        <v>1454</v>
      </c>
      <c r="BR65" s="74"/>
      <c r="BS65" s="74"/>
      <c r="BT65" s="74"/>
      <c r="BU65" s="104" t="s">
        <v>1455</v>
      </c>
      <c r="BV65" s="101" t="s">
        <v>749</v>
      </c>
      <c r="BW65" s="101" t="s">
        <v>1456</v>
      </c>
      <c r="BX65" s="101" t="s">
        <v>1457</v>
      </c>
      <c r="BY65" s="101" t="s">
        <v>1458</v>
      </c>
      <c r="BZ65" s="101" t="s">
        <v>1459</v>
      </c>
      <c r="CA65" s="74"/>
      <c r="CB65" s="74"/>
      <c r="CC65" s="74"/>
    </row>
    <row r="66" spans="54:81">
      <c r="BB66" s="102" t="s">
        <v>79</v>
      </c>
      <c r="BC66" s="102" t="s">
        <v>1911</v>
      </c>
      <c r="BD66" s="103" t="s">
        <v>750</v>
      </c>
      <c r="BL66" s="73" t="s">
        <v>1460</v>
      </c>
      <c r="BM66" s="73" t="s">
        <v>1911</v>
      </c>
      <c r="BN66" s="73" t="s">
        <v>1461</v>
      </c>
      <c r="BO66" s="73" t="s">
        <v>1462</v>
      </c>
      <c r="BP66" s="73" t="s">
        <v>1463</v>
      </c>
      <c r="BQ66" s="73" t="s">
        <v>1464</v>
      </c>
      <c r="BR66" s="74"/>
      <c r="BS66" s="74"/>
      <c r="BT66" s="74"/>
      <c r="BU66" s="104" t="s">
        <v>1465</v>
      </c>
      <c r="BV66" s="101" t="s">
        <v>750</v>
      </c>
      <c r="BW66" s="101" t="s">
        <v>1466</v>
      </c>
      <c r="BX66" s="101" t="s">
        <v>1467</v>
      </c>
      <c r="BY66" s="101" t="s">
        <v>1468</v>
      </c>
      <c r="BZ66" s="101" t="s">
        <v>1469</v>
      </c>
      <c r="CA66" s="74"/>
      <c r="CB66" s="74"/>
      <c r="CC66" s="74"/>
    </row>
    <row r="67" spans="54:81">
      <c r="BB67" s="102" t="s">
        <v>80</v>
      </c>
      <c r="BC67" s="102" t="s">
        <v>1912</v>
      </c>
      <c r="BD67" s="103" t="s">
        <v>751</v>
      </c>
      <c r="BL67" s="73" t="s">
        <v>1470</v>
      </c>
      <c r="BM67" s="73" t="s">
        <v>1912</v>
      </c>
      <c r="BN67" s="73" t="s">
        <v>1471</v>
      </c>
      <c r="BO67" s="73" t="s">
        <v>1472</v>
      </c>
      <c r="BP67" s="73" t="s">
        <v>1473</v>
      </c>
      <c r="BQ67" s="73" t="s">
        <v>1474</v>
      </c>
      <c r="BR67" s="74"/>
      <c r="BS67" s="74"/>
      <c r="BT67" s="74"/>
      <c r="BU67" s="104" t="s">
        <v>1475</v>
      </c>
      <c r="BV67" s="101" t="s">
        <v>751</v>
      </c>
      <c r="BW67" s="101" t="s">
        <v>1476</v>
      </c>
      <c r="BX67" s="101" t="s">
        <v>1477</v>
      </c>
      <c r="BY67" s="101" t="s">
        <v>1478</v>
      </c>
      <c r="BZ67" s="101" t="s">
        <v>1479</v>
      </c>
      <c r="CA67" s="74"/>
      <c r="CB67" s="74"/>
      <c r="CC67" s="74"/>
    </row>
    <row r="68" spans="54:81">
      <c r="BB68" s="102" t="s">
        <v>81</v>
      </c>
      <c r="BC68" s="102" t="s">
        <v>1913</v>
      </c>
      <c r="BD68" s="103" t="s">
        <v>752</v>
      </c>
      <c r="BL68" s="73" t="s">
        <v>1480</v>
      </c>
      <c r="BM68" s="73" t="s">
        <v>1481</v>
      </c>
      <c r="BN68" s="73" t="s">
        <v>1482</v>
      </c>
      <c r="BO68" s="73" t="s">
        <v>1483</v>
      </c>
      <c r="BP68" s="73" t="s">
        <v>1484</v>
      </c>
      <c r="BQ68" s="73" t="s">
        <v>1485</v>
      </c>
      <c r="BR68" s="74"/>
      <c r="BS68" s="74"/>
      <c r="BT68" s="74"/>
      <c r="BU68" s="104" t="s">
        <v>1486</v>
      </c>
      <c r="BV68" s="101" t="s">
        <v>752</v>
      </c>
      <c r="BW68" s="101" t="s">
        <v>1487</v>
      </c>
      <c r="BX68" s="101" t="s">
        <v>1488</v>
      </c>
      <c r="BY68" s="101" t="s">
        <v>1489</v>
      </c>
      <c r="BZ68" s="101" t="s">
        <v>1490</v>
      </c>
      <c r="CA68" s="74"/>
      <c r="CB68" s="74"/>
      <c r="CC68" s="74"/>
    </row>
    <row r="69" spans="54:81">
      <c r="BB69" s="102" t="s">
        <v>82</v>
      </c>
      <c r="BC69" s="102" t="s">
        <v>1914</v>
      </c>
      <c r="BD69" s="103" t="s">
        <v>753</v>
      </c>
      <c r="BL69" s="73" t="s">
        <v>1491</v>
      </c>
      <c r="BM69" s="73" t="s">
        <v>1914</v>
      </c>
      <c r="BN69" s="73" t="s">
        <v>1492</v>
      </c>
      <c r="BO69" s="73" t="s">
        <v>1493</v>
      </c>
      <c r="BP69" s="73" t="s">
        <v>834</v>
      </c>
      <c r="BQ69" s="73" t="s">
        <v>835</v>
      </c>
      <c r="BR69" s="74"/>
      <c r="BS69" s="74"/>
      <c r="BT69" s="74"/>
      <c r="BU69" s="104" t="s">
        <v>836</v>
      </c>
      <c r="BV69" s="101" t="s">
        <v>1285</v>
      </c>
      <c r="BW69" s="101" t="s">
        <v>1286</v>
      </c>
      <c r="BX69" s="101" t="s">
        <v>1287</v>
      </c>
      <c r="BY69" s="101" t="s">
        <v>1288</v>
      </c>
      <c r="BZ69" s="101" t="s">
        <v>1289</v>
      </c>
      <c r="CA69" s="74"/>
      <c r="CB69" s="74"/>
      <c r="CC69" s="74"/>
    </row>
    <row r="70" spans="54:81">
      <c r="BB70" s="102" t="s">
        <v>1565</v>
      </c>
      <c r="BC70" s="102" t="s">
        <v>1915</v>
      </c>
      <c r="BD70" s="103" t="s">
        <v>754</v>
      </c>
      <c r="BL70" s="73" t="s">
        <v>1290</v>
      </c>
      <c r="BM70" s="73" t="s">
        <v>1291</v>
      </c>
      <c r="BN70" s="73" t="s">
        <v>1292</v>
      </c>
      <c r="BO70" s="73" t="s">
        <v>1293</v>
      </c>
      <c r="BP70" s="73" t="s">
        <v>1294</v>
      </c>
      <c r="BQ70" s="73" t="s">
        <v>1295</v>
      </c>
      <c r="BR70" s="74"/>
      <c r="BS70" s="74"/>
      <c r="BT70" s="74"/>
      <c r="BU70" s="104" t="s">
        <v>1296</v>
      </c>
      <c r="BV70" s="101" t="s">
        <v>754</v>
      </c>
      <c r="BW70" s="101" t="s">
        <v>1297</v>
      </c>
      <c r="BX70" s="101" t="s">
        <v>1298</v>
      </c>
      <c r="BY70" s="101" t="s">
        <v>1299</v>
      </c>
      <c r="BZ70" s="101" t="s">
        <v>1300</v>
      </c>
      <c r="CA70" s="74"/>
      <c r="CB70" s="74"/>
      <c r="CC70" s="74"/>
    </row>
    <row r="71" spans="54:81">
      <c r="BB71" s="102" t="s">
        <v>1566</v>
      </c>
      <c r="BC71" s="102" t="s">
        <v>1916</v>
      </c>
      <c r="BD71" s="103" t="s">
        <v>755</v>
      </c>
      <c r="BL71" s="73" t="s">
        <v>1301</v>
      </c>
      <c r="BM71" s="73" t="s">
        <v>1302</v>
      </c>
      <c r="BN71" s="73" t="s">
        <v>1303</v>
      </c>
      <c r="BO71" s="73" t="s">
        <v>1304</v>
      </c>
      <c r="BP71" s="73" t="s">
        <v>1305</v>
      </c>
      <c r="BQ71" s="73" t="s">
        <v>1306</v>
      </c>
      <c r="BR71" s="74"/>
      <c r="BS71" s="74"/>
      <c r="BT71" s="74"/>
      <c r="BU71" s="104" t="s">
        <v>1307</v>
      </c>
      <c r="BV71" s="101" t="s">
        <v>1308</v>
      </c>
      <c r="BW71" s="101" t="s">
        <v>1309</v>
      </c>
      <c r="BX71" s="101" t="s">
        <v>1310</v>
      </c>
      <c r="BY71" s="101" t="s">
        <v>1311</v>
      </c>
      <c r="BZ71" s="101" t="s">
        <v>1312</v>
      </c>
      <c r="CA71" s="74"/>
      <c r="CB71" s="74"/>
      <c r="CC71" s="74"/>
    </row>
    <row r="72" spans="54:81">
      <c r="BB72" s="102" t="s">
        <v>1567</v>
      </c>
      <c r="BC72" s="102" t="s">
        <v>1917</v>
      </c>
      <c r="BD72" s="103" t="s">
        <v>756</v>
      </c>
      <c r="BL72" s="73" t="s">
        <v>1313</v>
      </c>
      <c r="BM72" s="73" t="s">
        <v>1917</v>
      </c>
      <c r="BN72" s="73" t="s">
        <v>1314</v>
      </c>
      <c r="BO72" s="73" t="s">
        <v>1315</v>
      </c>
      <c r="BP72" s="73" t="s">
        <v>1316</v>
      </c>
      <c r="BQ72" s="73" t="s">
        <v>1316</v>
      </c>
      <c r="BR72" s="74"/>
      <c r="BS72" s="74"/>
      <c r="BT72" s="74"/>
      <c r="BU72" s="104" t="s">
        <v>1317</v>
      </c>
      <c r="BV72" s="101" t="s">
        <v>1318</v>
      </c>
      <c r="BW72" s="101" t="s">
        <v>1319</v>
      </c>
      <c r="BX72" s="101" t="s">
        <v>1320</v>
      </c>
      <c r="BY72" s="101" t="s">
        <v>1321</v>
      </c>
      <c r="BZ72" s="101" t="s">
        <v>1322</v>
      </c>
      <c r="CA72" s="74"/>
      <c r="CB72" s="74"/>
      <c r="CC72" s="74"/>
    </row>
    <row r="73" spans="54:81">
      <c r="BB73" s="102" t="s">
        <v>1568</v>
      </c>
      <c r="BD73" s="103" t="s">
        <v>757</v>
      </c>
      <c r="BL73" s="74"/>
      <c r="BM73" s="74"/>
      <c r="BN73" s="74"/>
      <c r="BO73" s="74"/>
      <c r="BP73" s="74"/>
      <c r="BQ73" s="74"/>
      <c r="BR73" s="74"/>
      <c r="BS73" s="74"/>
      <c r="BT73" s="74"/>
      <c r="BU73" s="104" t="s">
        <v>1323</v>
      </c>
      <c r="BV73" s="101" t="s">
        <v>1324</v>
      </c>
      <c r="BW73" s="101" t="s">
        <v>1325</v>
      </c>
      <c r="BX73" s="101" t="s">
        <v>1326</v>
      </c>
      <c r="BY73" s="101" t="s">
        <v>1327</v>
      </c>
      <c r="BZ73" s="101" t="s">
        <v>1328</v>
      </c>
      <c r="CA73" s="74"/>
      <c r="CB73" s="74"/>
      <c r="CC73" s="74"/>
    </row>
    <row r="74" spans="54:81">
      <c r="BB74" s="102" t="s">
        <v>1569</v>
      </c>
      <c r="BD74" s="103" t="s">
        <v>758</v>
      </c>
      <c r="BL74" s="74"/>
      <c r="BM74" s="74"/>
      <c r="BN74" s="74"/>
      <c r="BO74" s="74"/>
      <c r="BP74" s="74"/>
      <c r="BQ74" s="74"/>
      <c r="BR74" s="74"/>
      <c r="BS74" s="74"/>
      <c r="BT74" s="74"/>
      <c r="BU74" s="104" t="s">
        <v>1329</v>
      </c>
      <c r="BV74" s="101" t="s">
        <v>758</v>
      </c>
      <c r="BW74" s="101" t="s">
        <v>1330</v>
      </c>
      <c r="BX74" s="101" t="s">
        <v>1520</v>
      </c>
      <c r="BY74" s="101" t="s">
        <v>1521</v>
      </c>
      <c r="BZ74" s="101" t="s">
        <v>1522</v>
      </c>
      <c r="CA74" s="74"/>
      <c r="CB74" s="74"/>
      <c r="CC74" s="74"/>
    </row>
    <row r="75" spans="54:81">
      <c r="BB75" s="102" t="s">
        <v>1570</v>
      </c>
      <c r="BD75" s="103" t="s">
        <v>16</v>
      </c>
      <c r="BL75" s="74"/>
      <c r="BM75" s="74"/>
      <c r="BN75" s="74"/>
      <c r="BO75" s="74"/>
      <c r="BP75" s="74"/>
      <c r="BQ75" s="74"/>
      <c r="BR75" s="74"/>
      <c r="BS75" s="74"/>
      <c r="BT75" s="74"/>
      <c r="BU75" s="104" t="s">
        <v>1523</v>
      </c>
      <c r="BV75" s="101" t="s">
        <v>16</v>
      </c>
      <c r="BW75" s="101" t="s">
        <v>1524</v>
      </c>
      <c r="BX75" s="101" t="s">
        <v>1525</v>
      </c>
      <c r="BY75" s="101" t="s">
        <v>1526</v>
      </c>
      <c r="BZ75" s="101" t="s">
        <v>1527</v>
      </c>
      <c r="CA75" s="74"/>
      <c r="CB75" s="74"/>
      <c r="CC75" s="74"/>
    </row>
    <row r="76" spans="54:81">
      <c r="BB76" s="102" t="s">
        <v>1571</v>
      </c>
      <c r="BD76" s="103" t="s">
        <v>17</v>
      </c>
      <c r="BL76" s="74"/>
      <c r="BM76" s="74"/>
      <c r="BN76" s="74"/>
      <c r="BO76" s="74"/>
      <c r="BP76" s="74"/>
      <c r="BQ76" s="74"/>
      <c r="BR76" s="74"/>
      <c r="BS76" s="74"/>
      <c r="BT76" s="74"/>
      <c r="BU76" s="104" t="s">
        <v>1528</v>
      </c>
      <c r="BV76" s="101" t="s">
        <v>17</v>
      </c>
      <c r="BW76" s="101" t="s">
        <v>1529</v>
      </c>
      <c r="BX76" s="101" t="s">
        <v>1530</v>
      </c>
      <c r="BY76" s="101" t="s">
        <v>1531</v>
      </c>
      <c r="BZ76" s="101" t="s">
        <v>1532</v>
      </c>
      <c r="CA76" s="74"/>
      <c r="CB76" s="74"/>
      <c r="CC76" s="74"/>
    </row>
    <row r="77" spans="54:81">
      <c r="BB77" s="102" t="s">
        <v>1572</v>
      </c>
      <c r="BD77" s="103" t="s">
        <v>1918</v>
      </c>
      <c r="BL77" s="74"/>
      <c r="BM77" s="74"/>
      <c r="BN77" s="74"/>
      <c r="BO77" s="74"/>
      <c r="BP77" s="74"/>
      <c r="BQ77" s="74"/>
      <c r="BR77" s="74"/>
      <c r="BS77" s="74"/>
      <c r="BT77" s="74"/>
      <c r="BU77" s="104" t="s">
        <v>1533</v>
      </c>
      <c r="BV77" s="101" t="s">
        <v>1918</v>
      </c>
      <c r="BW77" s="101" t="s">
        <v>1534</v>
      </c>
      <c r="BX77" s="101" t="s">
        <v>1535</v>
      </c>
      <c r="BY77" s="101" t="s">
        <v>1536</v>
      </c>
      <c r="BZ77" s="101" t="s">
        <v>1537</v>
      </c>
      <c r="CA77" s="74"/>
      <c r="CB77" s="74"/>
      <c r="CC77" s="74"/>
    </row>
    <row r="78" spans="54:81">
      <c r="BB78" s="102" t="s">
        <v>1573</v>
      </c>
      <c r="BD78" s="103" t="s">
        <v>1919</v>
      </c>
      <c r="BL78" s="74"/>
      <c r="BM78" s="74"/>
      <c r="BN78" s="74"/>
      <c r="BO78" s="74"/>
      <c r="BP78" s="74"/>
      <c r="BQ78" s="74"/>
      <c r="BR78" s="74"/>
      <c r="BS78" s="74"/>
      <c r="BT78" s="74"/>
      <c r="BU78" s="104" t="s">
        <v>1538</v>
      </c>
      <c r="BV78" s="101" t="s">
        <v>1919</v>
      </c>
      <c r="BW78" s="101" t="s">
        <v>1539</v>
      </c>
      <c r="BX78" s="101" t="s">
        <v>1540</v>
      </c>
      <c r="BY78" s="101" t="s">
        <v>1541</v>
      </c>
      <c r="BZ78" s="101" t="s">
        <v>1542</v>
      </c>
      <c r="CA78" s="74"/>
      <c r="CB78" s="74"/>
      <c r="CC78" s="74"/>
    </row>
    <row r="79" spans="54:81">
      <c r="BB79" s="102" t="s">
        <v>1574</v>
      </c>
      <c r="BD79" s="103" t="s">
        <v>1920</v>
      </c>
      <c r="BL79" s="74"/>
      <c r="BM79" s="74"/>
      <c r="BN79" s="74"/>
      <c r="BO79" s="74"/>
      <c r="BP79" s="74"/>
      <c r="BQ79" s="74"/>
      <c r="BR79" s="74"/>
      <c r="BS79" s="74"/>
      <c r="BT79" s="74"/>
      <c r="BU79" s="104" t="s">
        <v>1543</v>
      </c>
      <c r="BV79" s="101" t="s">
        <v>1920</v>
      </c>
      <c r="BW79" s="101" t="s">
        <v>1544</v>
      </c>
      <c r="BX79" s="101" t="s">
        <v>1545</v>
      </c>
      <c r="BY79" s="101" t="s">
        <v>1546</v>
      </c>
      <c r="BZ79" s="101" t="s">
        <v>1547</v>
      </c>
      <c r="CA79" s="74"/>
      <c r="CB79" s="74"/>
      <c r="CC79" s="74"/>
    </row>
    <row r="80" spans="54:81">
      <c r="BB80" s="102" t="s">
        <v>1575</v>
      </c>
      <c r="BD80" s="103" t="s">
        <v>18</v>
      </c>
      <c r="BL80" s="74"/>
      <c r="BM80" s="74"/>
      <c r="BN80" s="74"/>
      <c r="BO80" s="74"/>
      <c r="BP80" s="74"/>
      <c r="BQ80" s="74"/>
      <c r="BR80" s="74"/>
      <c r="BS80" s="74"/>
      <c r="BT80" s="74"/>
      <c r="BU80" s="104" t="s">
        <v>1548</v>
      </c>
      <c r="BV80" s="101" t="s">
        <v>18</v>
      </c>
      <c r="BW80" s="101" t="s">
        <v>1549</v>
      </c>
      <c r="BX80" s="101" t="s">
        <v>1550</v>
      </c>
      <c r="BY80" s="101" t="s">
        <v>1551</v>
      </c>
      <c r="BZ80" s="101" t="s">
        <v>1552</v>
      </c>
      <c r="CA80" s="74"/>
      <c r="CB80" s="74"/>
      <c r="CC80" s="74"/>
    </row>
    <row r="81" spans="54:81">
      <c r="BB81" s="102" t="s">
        <v>1576</v>
      </c>
      <c r="BD81" s="103" t="s">
        <v>19</v>
      </c>
      <c r="BL81" s="74"/>
      <c r="BM81" s="74"/>
      <c r="BN81" s="74"/>
      <c r="BO81" s="74"/>
      <c r="BP81" s="74"/>
      <c r="BQ81" s="74"/>
      <c r="BR81" s="74"/>
      <c r="BS81" s="74"/>
      <c r="BT81" s="74"/>
      <c r="BU81" s="104" t="s">
        <v>1553</v>
      </c>
      <c r="BV81" s="101" t="s">
        <v>19</v>
      </c>
      <c r="BW81" s="101" t="s">
        <v>1554</v>
      </c>
      <c r="BX81" s="101" t="s">
        <v>1555</v>
      </c>
      <c r="BY81" s="101" t="s">
        <v>1556</v>
      </c>
      <c r="BZ81" s="101" t="s">
        <v>1557</v>
      </c>
      <c r="CA81" s="74"/>
      <c r="CB81" s="74"/>
      <c r="CC81" s="74"/>
    </row>
    <row r="82" spans="54:81">
      <c r="BB82" s="102" t="s">
        <v>1577</v>
      </c>
      <c r="BD82" s="103" t="s">
        <v>20</v>
      </c>
      <c r="BL82" s="74"/>
      <c r="BM82" s="74"/>
      <c r="BN82" s="74"/>
      <c r="BO82" s="74"/>
      <c r="BP82" s="74"/>
      <c r="BQ82" s="74"/>
      <c r="BR82" s="74"/>
      <c r="BS82" s="74"/>
      <c r="BT82" s="74"/>
      <c r="BU82" s="104" t="s">
        <v>1558</v>
      </c>
      <c r="BV82" s="101" t="s">
        <v>20</v>
      </c>
      <c r="BW82" s="101" t="s">
        <v>1559</v>
      </c>
      <c r="BX82" s="101" t="s">
        <v>1560</v>
      </c>
      <c r="BY82" s="101" t="s">
        <v>1561</v>
      </c>
      <c r="BZ82" s="101" t="s">
        <v>1562</v>
      </c>
      <c r="CA82" s="74"/>
      <c r="CB82" s="74"/>
      <c r="CC82" s="74"/>
    </row>
    <row r="83" spans="54:81">
      <c r="BB83" s="102" t="s">
        <v>1578</v>
      </c>
      <c r="BD83" s="103" t="s">
        <v>21</v>
      </c>
      <c r="BL83" s="74"/>
      <c r="BM83" s="74"/>
      <c r="BN83" s="74"/>
      <c r="BO83" s="74"/>
      <c r="BP83" s="74"/>
      <c r="BQ83" s="74"/>
      <c r="BR83" s="74"/>
      <c r="BS83" s="74"/>
      <c r="BT83" s="74"/>
      <c r="BU83" s="104" t="s">
        <v>1563</v>
      </c>
      <c r="BV83" s="101" t="s">
        <v>1564</v>
      </c>
      <c r="BW83" s="101" t="s">
        <v>1348</v>
      </c>
      <c r="BX83" s="101" t="s">
        <v>1349</v>
      </c>
      <c r="BY83" s="101" t="s">
        <v>1350</v>
      </c>
      <c r="BZ83" s="101" t="s">
        <v>1351</v>
      </c>
      <c r="CA83" s="74"/>
      <c r="CB83" s="74"/>
      <c r="CC83" s="74"/>
    </row>
    <row r="84" spans="54:81">
      <c r="BB84" s="102" t="s">
        <v>1579</v>
      </c>
      <c r="BD84" s="103" t="s">
        <v>22</v>
      </c>
      <c r="BL84" s="74"/>
      <c r="BM84" s="74"/>
      <c r="BN84" s="74"/>
      <c r="BO84" s="74"/>
      <c r="BP84" s="74"/>
      <c r="BQ84" s="74"/>
      <c r="BR84" s="74"/>
      <c r="BS84" s="74"/>
      <c r="BT84" s="74"/>
      <c r="BU84" s="104" t="s">
        <v>1352</v>
      </c>
      <c r="BV84" s="101" t="s">
        <v>1353</v>
      </c>
      <c r="BW84" s="101" t="s">
        <v>1354</v>
      </c>
      <c r="BX84" s="101" t="s">
        <v>1355</v>
      </c>
      <c r="BY84" s="101" t="s">
        <v>1356</v>
      </c>
      <c r="BZ84" s="101" t="s">
        <v>1357</v>
      </c>
      <c r="CA84" s="74"/>
      <c r="CB84" s="74"/>
      <c r="CC84" s="74"/>
    </row>
    <row r="85" spans="54:81">
      <c r="BB85" s="102" t="s">
        <v>1580</v>
      </c>
      <c r="BD85" s="103" t="s">
        <v>23</v>
      </c>
      <c r="BL85" s="74"/>
      <c r="BM85" s="74"/>
      <c r="BN85" s="74"/>
      <c r="BO85" s="74"/>
      <c r="BP85" s="74"/>
      <c r="BQ85" s="74"/>
      <c r="BR85" s="74"/>
      <c r="BS85" s="74"/>
      <c r="BT85" s="74"/>
      <c r="BU85" s="104" t="s">
        <v>1358</v>
      </c>
      <c r="BV85" s="101" t="s">
        <v>23</v>
      </c>
      <c r="BW85" s="101" t="s">
        <v>1359</v>
      </c>
      <c r="BX85" s="101" t="s">
        <v>1360</v>
      </c>
      <c r="BY85" s="101" t="s">
        <v>1361</v>
      </c>
      <c r="BZ85" s="101" t="s">
        <v>1362</v>
      </c>
      <c r="CA85" s="74"/>
      <c r="CB85" s="74"/>
      <c r="CC85" s="74"/>
    </row>
    <row r="86" spans="54:81">
      <c r="BB86" s="102" t="s">
        <v>1581</v>
      </c>
      <c r="BD86" s="103" t="s">
        <v>24</v>
      </c>
      <c r="BL86" s="74"/>
      <c r="BM86" s="74"/>
      <c r="BN86" s="74"/>
      <c r="BO86" s="74"/>
      <c r="BP86" s="74"/>
      <c r="BQ86" s="74"/>
      <c r="BR86" s="74"/>
      <c r="BS86" s="74"/>
      <c r="BT86" s="74"/>
      <c r="BU86" s="104" t="s">
        <v>1363</v>
      </c>
      <c r="BV86" s="101" t="s">
        <v>24</v>
      </c>
      <c r="BW86" s="101" t="s">
        <v>1364</v>
      </c>
      <c r="BX86" s="101" t="s">
        <v>1365</v>
      </c>
      <c r="BY86" s="101" t="s">
        <v>1366</v>
      </c>
      <c r="BZ86" s="101" t="s">
        <v>1367</v>
      </c>
      <c r="CA86" s="74"/>
      <c r="CB86" s="74"/>
      <c r="CC86" s="74"/>
    </row>
    <row r="87" spans="54:81">
      <c r="BB87" s="102" t="s">
        <v>1582</v>
      </c>
      <c r="BD87" s="103" t="s">
        <v>25</v>
      </c>
      <c r="BL87" s="74"/>
      <c r="BM87" s="74"/>
      <c r="BN87" s="74"/>
      <c r="BO87" s="74"/>
      <c r="BP87" s="74"/>
      <c r="BQ87" s="74"/>
      <c r="BR87" s="74"/>
      <c r="BS87" s="74"/>
      <c r="BT87" s="74"/>
      <c r="BU87" s="104" t="s">
        <v>1368</v>
      </c>
      <c r="BV87" s="101" t="s">
        <v>1369</v>
      </c>
      <c r="BW87" s="101" t="s">
        <v>1370</v>
      </c>
      <c r="BX87" s="101" t="s">
        <v>1371</v>
      </c>
      <c r="BY87" s="101" t="s">
        <v>1372</v>
      </c>
      <c r="BZ87" s="101" t="s">
        <v>1373</v>
      </c>
      <c r="CA87" s="74"/>
      <c r="CB87" s="74"/>
      <c r="CC87" s="74"/>
    </row>
    <row r="88" spans="54:81">
      <c r="BB88" s="102" t="s">
        <v>1583</v>
      </c>
      <c r="BD88" s="103" t="s">
        <v>26</v>
      </c>
      <c r="BL88" s="74"/>
      <c r="BM88" s="74"/>
      <c r="BN88" s="74"/>
      <c r="BO88" s="74"/>
      <c r="BP88" s="74"/>
      <c r="BQ88" s="74"/>
      <c r="BR88" s="74"/>
      <c r="BS88" s="74"/>
      <c r="BT88" s="74"/>
      <c r="BU88" s="104" t="s">
        <v>1374</v>
      </c>
      <c r="BV88" s="101" t="s">
        <v>26</v>
      </c>
      <c r="BW88" s="101" t="s">
        <v>1375</v>
      </c>
      <c r="BX88" s="101" t="s">
        <v>1376</v>
      </c>
      <c r="BY88" s="101" t="s">
        <v>1377</v>
      </c>
      <c r="BZ88" s="101" t="s">
        <v>1378</v>
      </c>
      <c r="CA88" s="74"/>
      <c r="CB88" s="74"/>
      <c r="CC88" s="74"/>
    </row>
    <row r="89" spans="54:81">
      <c r="BB89" s="102" t="s">
        <v>1584</v>
      </c>
      <c r="BD89" s="103" t="s">
        <v>27</v>
      </c>
      <c r="BL89" s="74"/>
      <c r="BM89" s="74"/>
      <c r="BN89" s="74"/>
      <c r="BO89" s="74"/>
      <c r="BP89" s="74"/>
      <c r="BQ89" s="74"/>
      <c r="BR89" s="74"/>
      <c r="BS89" s="74"/>
      <c r="BT89" s="74"/>
      <c r="BU89" s="104" t="s">
        <v>1379</v>
      </c>
      <c r="BV89" s="101" t="s">
        <v>27</v>
      </c>
      <c r="BW89" s="101" t="s">
        <v>1380</v>
      </c>
      <c r="BX89" s="101" t="s">
        <v>1381</v>
      </c>
      <c r="BY89" s="101" t="s">
        <v>1382</v>
      </c>
      <c r="BZ89" s="101" t="s">
        <v>1585</v>
      </c>
      <c r="CA89" s="74"/>
      <c r="CB89" s="74"/>
      <c r="CC89" s="74"/>
    </row>
    <row r="90" spans="54:81">
      <c r="BB90" s="102" t="s">
        <v>852</v>
      </c>
      <c r="BD90" s="103" t="s">
        <v>28</v>
      </c>
      <c r="BL90" s="74"/>
      <c r="BM90" s="74"/>
      <c r="BN90" s="74"/>
      <c r="BO90" s="74"/>
      <c r="BP90" s="74"/>
      <c r="BQ90" s="74"/>
      <c r="BR90" s="74"/>
      <c r="BS90" s="74"/>
      <c r="BT90" s="74"/>
      <c r="BU90" s="104" t="s">
        <v>1586</v>
      </c>
      <c r="BV90" s="101" t="s">
        <v>28</v>
      </c>
      <c r="BW90" s="101" t="s">
        <v>1587</v>
      </c>
      <c r="BX90" s="101" t="s">
        <v>1588</v>
      </c>
      <c r="BY90" s="101" t="s">
        <v>1589</v>
      </c>
      <c r="BZ90" s="101" t="s">
        <v>1590</v>
      </c>
      <c r="CA90" s="74"/>
      <c r="CB90" s="74"/>
      <c r="CC90" s="74"/>
    </row>
    <row r="91" spans="54:81">
      <c r="BB91" s="102" t="s">
        <v>853</v>
      </c>
      <c r="BD91" s="103" t="s">
        <v>1243</v>
      </c>
      <c r="BL91" s="74"/>
      <c r="BM91" s="74"/>
      <c r="BN91" s="74"/>
      <c r="BO91" s="74"/>
      <c r="BP91" s="74"/>
      <c r="BQ91" s="74"/>
      <c r="BR91" s="74"/>
      <c r="BS91" s="74"/>
      <c r="BT91" s="74"/>
      <c r="BU91" s="104" t="s">
        <v>1591</v>
      </c>
      <c r="BV91" s="101" t="s">
        <v>1592</v>
      </c>
      <c r="BW91" s="101" t="s">
        <v>1593</v>
      </c>
      <c r="BX91" s="101" t="s">
        <v>1594</v>
      </c>
      <c r="BY91" s="101" t="s">
        <v>1595</v>
      </c>
      <c r="BZ91" s="101" t="s">
        <v>1596</v>
      </c>
      <c r="CA91" s="74"/>
      <c r="CB91" s="74"/>
      <c r="CC91" s="74"/>
    </row>
    <row r="92" spans="54:81">
      <c r="BB92" s="102" t="s">
        <v>854</v>
      </c>
      <c r="BD92" s="103" t="s">
        <v>29</v>
      </c>
      <c r="BL92" s="74"/>
      <c r="BM92" s="74"/>
      <c r="BN92" s="74"/>
      <c r="BO92" s="74"/>
      <c r="BP92" s="74"/>
      <c r="BQ92" s="74"/>
      <c r="BR92" s="74"/>
      <c r="BS92" s="74"/>
      <c r="BT92" s="74"/>
      <c r="BU92" s="104" t="s">
        <v>1597</v>
      </c>
      <c r="BV92" s="101" t="s">
        <v>29</v>
      </c>
      <c r="BW92" s="101" t="s">
        <v>1598</v>
      </c>
      <c r="BX92" s="101" t="s">
        <v>1599</v>
      </c>
      <c r="BY92" s="101" t="s">
        <v>1600</v>
      </c>
      <c r="BZ92" s="101" t="s">
        <v>1601</v>
      </c>
      <c r="CA92" s="74"/>
      <c r="CB92" s="74"/>
      <c r="CC92" s="74"/>
    </row>
    <row r="93" spans="54:81">
      <c r="BB93" s="102" t="s">
        <v>855</v>
      </c>
      <c r="BD93" s="103" t="s">
        <v>30</v>
      </c>
      <c r="BL93" s="74"/>
      <c r="BM93" s="74"/>
      <c r="BN93" s="74"/>
      <c r="BO93" s="74"/>
      <c r="BP93" s="74"/>
      <c r="BQ93" s="74"/>
      <c r="BR93" s="74"/>
      <c r="BS93" s="74"/>
      <c r="BT93" s="74"/>
      <c r="BU93" s="104" t="s">
        <v>1602</v>
      </c>
      <c r="BV93" s="101" t="s">
        <v>1603</v>
      </c>
      <c r="BW93" s="101" t="s">
        <v>1604</v>
      </c>
      <c r="BX93" s="101" t="s">
        <v>1605</v>
      </c>
      <c r="BY93" s="101" t="s">
        <v>1606</v>
      </c>
      <c r="BZ93" s="101" t="s">
        <v>1607</v>
      </c>
      <c r="CA93" s="74"/>
      <c r="CB93" s="74"/>
      <c r="CC93" s="74"/>
    </row>
    <row r="94" spans="54:81">
      <c r="BB94" s="102" t="s">
        <v>856</v>
      </c>
      <c r="BD94" s="103" t="s">
        <v>818</v>
      </c>
      <c r="BL94" s="74"/>
      <c r="BM94" s="74"/>
      <c r="BN94" s="74"/>
      <c r="BO94" s="74"/>
      <c r="BP94" s="74"/>
      <c r="BQ94" s="74"/>
      <c r="BR94" s="74"/>
      <c r="BS94" s="74"/>
      <c r="BT94" s="74"/>
      <c r="BU94" s="104" t="s">
        <v>1608</v>
      </c>
      <c r="BV94" s="101" t="s">
        <v>1609</v>
      </c>
      <c r="BW94" s="101" t="s">
        <v>1610</v>
      </c>
      <c r="BX94" s="101" t="s">
        <v>1611</v>
      </c>
      <c r="BY94" s="101" t="s">
        <v>1612</v>
      </c>
      <c r="BZ94" s="101" t="s">
        <v>1613</v>
      </c>
      <c r="CA94" s="74"/>
      <c r="CB94" s="74"/>
      <c r="CC94" s="74"/>
    </row>
    <row r="95" spans="54:81">
      <c r="BB95" s="102" t="s">
        <v>857</v>
      </c>
      <c r="BD95" s="103" t="s">
        <v>819</v>
      </c>
      <c r="BL95" s="74"/>
      <c r="BM95" s="74"/>
      <c r="BN95" s="74"/>
      <c r="BO95" s="74"/>
      <c r="BP95" s="74"/>
      <c r="BQ95" s="74"/>
      <c r="BR95" s="74"/>
      <c r="BS95" s="74"/>
      <c r="BT95" s="74"/>
      <c r="BU95" s="104" t="s">
        <v>1614</v>
      </c>
      <c r="BV95" s="101" t="s">
        <v>819</v>
      </c>
      <c r="BW95" s="101" t="s">
        <v>1615</v>
      </c>
      <c r="BX95" s="101" t="s">
        <v>1616</v>
      </c>
      <c r="BY95" s="101" t="s">
        <v>1617</v>
      </c>
      <c r="BZ95" s="101" t="s">
        <v>1617</v>
      </c>
      <c r="CA95" s="74"/>
      <c r="CB95" s="74"/>
      <c r="CC95" s="74"/>
    </row>
    <row r="96" spans="54:81">
      <c r="BB96" s="102" t="s">
        <v>858</v>
      </c>
      <c r="BD96" s="103" t="s">
        <v>901</v>
      </c>
      <c r="BL96" s="74"/>
      <c r="BM96" s="74"/>
      <c r="BN96" s="74"/>
      <c r="BO96" s="74"/>
      <c r="BP96" s="74"/>
      <c r="BQ96" s="74"/>
      <c r="BR96" s="74"/>
      <c r="BS96" s="74"/>
      <c r="BT96" s="74"/>
      <c r="BU96" s="104" t="s">
        <v>1618</v>
      </c>
      <c r="BV96" s="101" t="s">
        <v>1619</v>
      </c>
      <c r="BW96" s="101" t="s">
        <v>414</v>
      </c>
      <c r="BX96" s="101" t="s">
        <v>415</v>
      </c>
      <c r="BY96" s="101" t="s">
        <v>416</v>
      </c>
      <c r="BZ96" s="101" t="s">
        <v>417</v>
      </c>
      <c r="CA96" s="74"/>
      <c r="CB96" s="74"/>
      <c r="CC96" s="74"/>
    </row>
    <row r="97" spans="54:81">
      <c r="BB97" s="102" t="s">
        <v>859</v>
      </c>
      <c r="BD97" s="103" t="s">
        <v>820</v>
      </c>
      <c r="BL97" s="74"/>
      <c r="BM97" s="74"/>
      <c r="BN97" s="74"/>
      <c r="BO97" s="74"/>
      <c r="BP97" s="74"/>
      <c r="BQ97" s="74"/>
      <c r="BR97" s="74"/>
      <c r="BS97" s="74"/>
      <c r="BT97" s="74"/>
      <c r="BU97" s="104" t="s">
        <v>418</v>
      </c>
      <c r="BV97" s="101" t="s">
        <v>820</v>
      </c>
      <c r="BW97" s="101" t="s">
        <v>419</v>
      </c>
      <c r="BX97" s="101" t="s">
        <v>420</v>
      </c>
      <c r="BY97" s="101" t="s">
        <v>421</v>
      </c>
      <c r="BZ97" s="101" t="s">
        <v>422</v>
      </c>
      <c r="CA97" s="74"/>
      <c r="CB97" s="74"/>
      <c r="CC97" s="74"/>
    </row>
    <row r="98" spans="54:81">
      <c r="BB98" s="102" t="s">
        <v>860</v>
      </c>
      <c r="BD98" s="103" t="s">
        <v>902</v>
      </c>
      <c r="BL98" s="74"/>
      <c r="BM98" s="74"/>
      <c r="BN98" s="74"/>
      <c r="BO98" s="74"/>
      <c r="BP98" s="74"/>
      <c r="BQ98" s="74"/>
      <c r="BR98" s="74"/>
      <c r="BS98" s="74"/>
      <c r="BT98" s="74"/>
      <c r="BU98" s="104" t="s">
        <v>423</v>
      </c>
      <c r="BV98" s="101" t="s">
        <v>424</v>
      </c>
      <c r="BW98" s="101" t="s">
        <v>425</v>
      </c>
      <c r="BX98" s="101" t="s">
        <v>426</v>
      </c>
      <c r="BY98" s="101" t="s">
        <v>427</v>
      </c>
      <c r="BZ98" s="101" t="s">
        <v>428</v>
      </c>
      <c r="CA98" s="74"/>
      <c r="CB98" s="74"/>
      <c r="CC98" s="74"/>
    </row>
    <row r="99" spans="54:81">
      <c r="BB99" s="102" t="s">
        <v>861</v>
      </c>
      <c r="BD99" s="103" t="s">
        <v>903</v>
      </c>
      <c r="BL99" s="74"/>
      <c r="BM99" s="74"/>
      <c r="BN99" s="74"/>
      <c r="BO99" s="74"/>
      <c r="BP99" s="74"/>
      <c r="BQ99" s="74"/>
      <c r="BR99" s="74"/>
      <c r="BS99" s="74"/>
      <c r="BT99" s="74"/>
      <c r="BU99" s="104" t="s">
        <v>429</v>
      </c>
      <c r="BV99" s="101" t="s">
        <v>1395</v>
      </c>
      <c r="BW99" s="101" t="s">
        <v>1396</v>
      </c>
      <c r="BX99" s="101" t="s">
        <v>1397</v>
      </c>
      <c r="BY99" s="101" t="s">
        <v>1398</v>
      </c>
      <c r="BZ99" s="101" t="s">
        <v>1399</v>
      </c>
      <c r="CA99" s="74"/>
      <c r="CB99" s="74"/>
      <c r="CC99" s="74"/>
    </row>
    <row r="100" spans="54:81">
      <c r="BB100" s="102" t="s">
        <v>862</v>
      </c>
      <c r="BD100" s="103" t="s">
        <v>904</v>
      </c>
      <c r="BL100" s="74"/>
      <c r="BM100" s="74"/>
      <c r="BN100" s="74"/>
      <c r="BO100" s="74"/>
      <c r="BP100" s="74"/>
      <c r="BQ100" s="74"/>
      <c r="BR100" s="74"/>
      <c r="BS100" s="74"/>
      <c r="BT100" s="74"/>
      <c r="BU100" s="104" t="s">
        <v>1400</v>
      </c>
      <c r="BV100" s="101" t="s">
        <v>1401</v>
      </c>
      <c r="BW100" s="101" t="s">
        <v>1402</v>
      </c>
      <c r="BX100" s="101" t="s">
        <v>1403</v>
      </c>
      <c r="BY100" s="101" t="s">
        <v>1404</v>
      </c>
      <c r="BZ100" s="101" t="s">
        <v>1405</v>
      </c>
      <c r="CA100" s="74"/>
      <c r="CB100" s="74"/>
      <c r="CC100" s="74"/>
    </row>
    <row r="101" spans="54:81">
      <c r="BB101" s="102" t="s">
        <v>863</v>
      </c>
      <c r="BD101" s="103" t="s">
        <v>905</v>
      </c>
      <c r="BL101" s="74"/>
      <c r="BM101" s="74"/>
      <c r="BN101" s="74"/>
      <c r="BO101" s="74"/>
      <c r="BP101" s="74"/>
      <c r="BQ101" s="74"/>
      <c r="BR101" s="74"/>
      <c r="BS101" s="74"/>
      <c r="BT101" s="74"/>
      <c r="BU101" s="104" t="s">
        <v>1406</v>
      </c>
      <c r="BV101" s="101" t="s">
        <v>1407</v>
      </c>
      <c r="BW101" s="101" t="s">
        <v>1408</v>
      </c>
      <c r="BX101" s="101" t="s">
        <v>1409</v>
      </c>
      <c r="BY101" s="101" t="s">
        <v>1410</v>
      </c>
      <c r="BZ101" s="101" t="s">
        <v>1411</v>
      </c>
      <c r="CA101" s="74"/>
      <c r="CB101" s="74"/>
      <c r="CC101" s="74"/>
    </row>
    <row r="102" spans="54:81">
      <c r="BB102" s="102" t="s">
        <v>864</v>
      </c>
      <c r="BD102" s="103" t="s">
        <v>821</v>
      </c>
      <c r="BL102" s="74"/>
      <c r="BM102" s="74"/>
      <c r="BN102" s="74"/>
      <c r="BO102" s="74"/>
      <c r="BP102" s="74"/>
      <c r="BQ102" s="74"/>
      <c r="BR102" s="74"/>
      <c r="BS102" s="74"/>
      <c r="BT102" s="74"/>
      <c r="BU102" s="104" t="s">
        <v>1412</v>
      </c>
      <c r="BV102" s="101" t="s">
        <v>1413</v>
      </c>
      <c r="BW102" s="101" t="s">
        <v>1414</v>
      </c>
      <c r="BX102" s="101" t="s">
        <v>1415</v>
      </c>
      <c r="BY102" s="101" t="s">
        <v>1416</v>
      </c>
      <c r="BZ102" s="101" t="s">
        <v>1417</v>
      </c>
      <c r="CA102" s="74"/>
      <c r="CB102" s="74"/>
      <c r="CC102" s="74"/>
    </row>
    <row r="103" spans="54:81">
      <c r="BB103" s="102" t="s">
        <v>865</v>
      </c>
      <c r="BD103" s="103" t="s">
        <v>822</v>
      </c>
      <c r="BL103" s="74"/>
      <c r="BM103" s="74"/>
      <c r="BN103" s="74"/>
      <c r="BO103" s="74"/>
      <c r="BP103" s="74"/>
      <c r="BQ103" s="74"/>
      <c r="BR103" s="74"/>
      <c r="BS103" s="74"/>
      <c r="BT103" s="74"/>
      <c r="BU103" s="104" t="s">
        <v>1418</v>
      </c>
      <c r="BV103" s="101" t="s">
        <v>822</v>
      </c>
      <c r="BW103" s="101" t="s">
        <v>1419</v>
      </c>
      <c r="BX103" s="101" t="s">
        <v>1420</v>
      </c>
      <c r="BY103" s="101" t="s">
        <v>1421</v>
      </c>
      <c r="BZ103" s="101" t="s">
        <v>1421</v>
      </c>
      <c r="CA103" s="74"/>
      <c r="CB103" s="74"/>
      <c r="CC103" s="74"/>
    </row>
    <row r="104" spans="54:81">
      <c r="BB104" s="102" t="s">
        <v>866</v>
      </c>
      <c r="BD104" s="103" t="s">
        <v>823</v>
      </c>
      <c r="BL104" s="74"/>
      <c r="BM104" s="74"/>
      <c r="BN104" s="74"/>
      <c r="BO104" s="74"/>
      <c r="BP104" s="74"/>
      <c r="BQ104" s="74"/>
      <c r="BR104" s="74"/>
      <c r="BS104" s="74"/>
      <c r="BT104" s="74"/>
      <c r="BU104" s="104" t="s">
        <v>1422</v>
      </c>
      <c r="BV104" s="101" t="s">
        <v>1423</v>
      </c>
      <c r="BW104" s="101" t="s">
        <v>1424</v>
      </c>
      <c r="BX104" s="101" t="s">
        <v>1425</v>
      </c>
      <c r="BY104" s="101" t="s">
        <v>1426</v>
      </c>
      <c r="BZ104" s="101" t="s">
        <v>1427</v>
      </c>
      <c r="CA104" s="74"/>
      <c r="CB104" s="74"/>
      <c r="CC104" s="74"/>
    </row>
    <row r="105" spans="54:81">
      <c r="BB105" s="102" t="s">
        <v>867</v>
      </c>
      <c r="BD105" s="103" t="s">
        <v>824</v>
      </c>
      <c r="BL105" s="74"/>
      <c r="BM105" s="74"/>
      <c r="BN105" s="74"/>
      <c r="BO105" s="74"/>
      <c r="BP105" s="74"/>
      <c r="BQ105" s="74"/>
      <c r="BR105" s="74"/>
      <c r="BS105" s="74"/>
      <c r="BT105" s="74"/>
      <c r="BU105" s="104" t="s">
        <v>1428</v>
      </c>
      <c r="BV105" s="101" t="s">
        <v>824</v>
      </c>
      <c r="BW105" s="101" t="s">
        <v>1429</v>
      </c>
      <c r="BX105" s="101" t="s">
        <v>1430</v>
      </c>
      <c r="BY105" s="101" t="s">
        <v>1431</v>
      </c>
      <c r="BZ105" s="101" t="s">
        <v>1432</v>
      </c>
      <c r="CA105" s="74"/>
      <c r="CB105" s="74"/>
      <c r="CC105" s="74"/>
    </row>
    <row r="106" spans="54:81">
      <c r="BB106" s="102" t="s">
        <v>868</v>
      </c>
      <c r="BD106" s="103" t="s">
        <v>825</v>
      </c>
      <c r="BL106" s="74"/>
      <c r="BM106" s="74"/>
      <c r="BN106" s="74"/>
      <c r="BO106" s="74"/>
      <c r="BP106" s="74"/>
      <c r="BQ106" s="74"/>
      <c r="BR106" s="74"/>
      <c r="BS106" s="74"/>
      <c r="BT106" s="74"/>
      <c r="BU106" s="104" t="s">
        <v>1433</v>
      </c>
      <c r="BV106" s="101" t="s">
        <v>1434</v>
      </c>
      <c r="BW106" s="101" t="s">
        <v>967</v>
      </c>
      <c r="BX106" s="101" t="s">
        <v>968</v>
      </c>
      <c r="BY106" s="101" t="s">
        <v>969</v>
      </c>
      <c r="BZ106" s="101" t="s">
        <v>970</v>
      </c>
      <c r="CA106" s="74"/>
      <c r="CB106" s="74"/>
      <c r="CC106" s="74"/>
    </row>
    <row r="107" spans="54:81">
      <c r="BB107" s="102" t="s">
        <v>869</v>
      </c>
      <c r="BD107" s="103" t="s">
        <v>826</v>
      </c>
      <c r="BL107" s="74"/>
      <c r="BM107" s="74"/>
      <c r="BN107" s="74"/>
      <c r="BO107" s="74"/>
      <c r="BP107" s="74"/>
      <c r="BQ107" s="74"/>
      <c r="BR107" s="74"/>
      <c r="BS107" s="74"/>
      <c r="BT107" s="74"/>
      <c r="BU107" s="104" t="s">
        <v>971</v>
      </c>
      <c r="BV107" s="101" t="s">
        <v>450</v>
      </c>
      <c r="BW107" s="101" t="s">
        <v>451</v>
      </c>
      <c r="BX107" s="101" t="s">
        <v>452</v>
      </c>
      <c r="BY107" s="101" t="s">
        <v>453</v>
      </c>
      <c r="BZ107" s="101" t="s">
        <v>454</v>
      </c>
      <c r="CA107" s="74"/>
      <c r="CB107" s="74"/>
      <c r="CC107" s="74"/>
    </row>
    <row r="108" spans="54:81">
      <c r="BB108" s="100"/>
      <c r="BD108" s="103" t="s">
        <v>827</v>
      </c>
      <c r="BL108" s="74"/>
      <c r="BM108" s="74"/>
      <c r="BN108" s="74"/>
      <c r="BO108" s="74"/>
      <c r="BP108" s="74"/>
      <c r="BQ108" s="74"/>
      <c r="BR108" s="74"/>
      <c r="BS108" s="74"/>
      <c r="BT108" s="74"/>
      <c r="BU108" s="104" t="s">
        <v>455</v>
      </c>
      <c r="BV108" s="101" t="s">
        <v>827</v>
      </c>
      <c r="BW108" s="101" t="s">
        <v>456</v>
      </c>
      <c r="BX108" s="101" t="s">
        <v>457</v>
      </c>
      <c r="BY108" s="101" t="s">
        <v>458</v>
      </c>
      <c r="BZ108" s="101" t="s">
        <v>458</v>
      </c>
      <c r="CA108" s="74"/>
      <c r="CB108" s="74"/>
      <c r="CC108" s="74"/>
    </row>
    <row r="109" spans="54:81">
      <c r="BD109" s="103" t="s">
        <v>828</v>
      </c>
      <c r="BL109" s="74"/>
      <c r="BM109" s="74"/>
      <c r="BN109" s="74"/>
      <c r="BO109" s="74"/>
      <c r="BP109" s="74"/>
      <c r="BQ109" s="74"/>
      <c r="BR109" s="74"/>
      <c r="BS109" s="74"/>
      <c r="BT109" s="74"/>
      <c r="BU109" s="104" t="s">
        <v>459</v>
      </c>
      <c r="BV109" s="101" t="s">
        <v>828</v>
      </c>
      <c r="BW109" s="101" t="s">
        <v>460</v>
      </c>
      <c r="BX109" s="101" t="s">
        <v>461</v>
      </c>
      <c r="BY109" s="101" t="s">
        <v>462</v>
      </c>
      <c r="BZ109" s="101" t="s">
        <v>462</v>
      </c>
      <c r="CA109" s="74"/>
      <c r="CB109" s="74"/>
      <c r="CC109" s="74"/>
    </row>
    <row r="110" spans="54:81">
      <c r="BD110" s="103" t="s">
        <v>906</v>
      </c>
      <c r="BL110" s="74"/>
      <c r="BM110" s="74"/>
      <c r="BN110" s="74"/>
      <c r="BO110" s="74"/>
      <c r="BP110" s="74"/>
      <c r="BQ110" s="74"/>
      <c r="BR110" s="74"/>
      <c r="BS110" s="74"/>
      <c r="BT110" s="74"/>
      <c r="BU110" s="104" t="s">
        <v>463</v>
      </c>
      <c r="BV110" s="101" t="s">
        <v>464</v>
      </c>
      <c r="BW110" s="101" t="s">
        <v>465</v>
      </c>
      <c r="BX110" s="101" t="s">
        <v>466</v>
      </c>
      <c r="BY110" s="101" t="s">
        <v>467</v>
      </c>
      <c r="BZ110" s="101" t="s">
        <v>468</v>
      </c>
      <c r="CA110" s="74"/>
      <c r="CB110" s="74"/>
      <c r="CC110" s="74"/>
    </row>
    <row r="111" spans="54:81">
      <c r="BD111" s="103" t="s">
        <v>907</v>
      </c>
      <c r="BL111" s="74"/>
      <c r="BM111" s="74"/>
      <c r="BN111" s="74"/>
      <c r="BO111" s="74"/>
      <c r="BP111" s="74"/>
      <c r="BQ111" s="74"/>
      <c r="BR111" s="74"/>
      <c r="BS111" s="74"/>
      <c r="BT111" s="74"/>
      <c r="BU111" s="104" t="s">
        <v>469</v>
      </c>
      <c r="BV111" s="101" t="s">
        <v>470</v>
      </c>
      <c r="BW111" s="101" t="s">
        <v>471</v>
      </c>
      <c r="BX111" s="101" t="s">
        <v>472</v>
      </c>
      <c r="BY111" s="101" t="s">
        <v>473</v>
      </c>
      <c r="BZ111" s="101" t="s">
        <v>474</v>
      </c>
      <c r="CA111" s="74"/>
      <c r="CB111" s="74"/>
      <c r="CC111" s="74"/>
    </row>
    <row r="112" spans="54:81">
      <c r="BD112" s="103" t="s">
        <v>908</v>
      </c>
      <c r="BL112" s="74"/>
      <c r="BM112" s="74"/>
      <c r="BN112" s="74"/>
      <c r="BO112" s="74"/>
      <c r="BP112" s="74"/>
      <c r="BQ112" s="74"/>
      <c r="BR112" s="74"/>
      <c r="BS112" s="74"/>
      <c r="BT112" s="74"/>
      <c r="BU112" s="104" t="s">
        <v>475</v>
      </c>
      <c r="BV112" s="101" t="s">
        <v>476</v>
      </c>
      <c r="BW112" s="101" t="s">
        <v>477</v>
      </c>
      <c r="BX112" s="101" t="s">
        <v>478</v>
      </c>
      <c r="BY112" s="101" t="s">
        <v>479</v>
      </c>
      <c r="BZ112" s="101" t="s">
        <v>480</v>
      </c>
      <c r="CA112" s="74"/>
      <c r="CB112" s="74"/>
      <c r="CC112" s="74"/>
    </row>
    <row r="113" spans="56:81">
      <c r="BD113" s="103" t="s">
        <v>909</v>
      </c>
      <c r="BL113" s="74"/>
      <c r="BM113" s="74"/>
      <c r="BN113" s="74"/>
      <c r="BO113" s="74"/>
      <c r="BP113" s="74"/>
      <c r="BQ113" s="74"/>
      <c r="BR113" s="74"/>
      <c r="BS113" s="74"/>
      <c r="BT113" s="74"/>
      <c r="BU113" s="104" t="s">
        <v>481</v>
      </c>
      <c r="BV113" s="101" t="s">
        <v>482</v>
      </c>
      <c r="BW113" s="101" t="s">
        <v>483</v>
      </c>
      <c r="BX113" s="101" t="s">
        <v>484</v>
      </c>
      <c r="BY113" s="101" t="s">
        <v>485</v>
      </c>
      <c r="BZ113" s="101" t="s">
        <v>485</v>
      </c>
      <c r="CA113" s="74"/>
      <c r="CB113" s="74"/>
      <c r="CC113" s="74"/>
    </row>
    <row r="114" spans="56:81">
      <c r="BD114" s="103" t="s">
        <v>829</v>
      </c>
      <c r="BL114" s="74"/>
      <c r="BM114" s="74"/>
      <c r="BN114" s="74"/>
      <c r="BO114" s="74"/>
      <c r="BP114" s="74"/>
      <c r="BQ114" s="74"/>
      <c r="BR114" s="74"/>
      <c r="BS114" s="74"/>
      <c r="BT114" s="74"/>
      <c r="BU114" s="104" t="s">
        <v>486</v>
      </c>
      <c r="BV114" s="101" t="s">
        <v>487</v>
      </c>
      <c r="BW114" s="101" t="s">
        <v>488</v>
      </c>
      <c r="BX114" s="101" t="s">
        <v>489</v>
      </c>
      <c r="BY114" s="101" t="s">
        <v>490</v>
      </c>
      <c r="BZ114" s="101" t="s">
        <v>491</v>
      </c>
      <c r="CA114" s="74"/>
      <c r="CB114" s="74"/>
      <c r="CC114" s="74"/>
    </row>
    <row r="115" spans="56:81">
      <c r="BD115" s="103" t="s">
        <v>830</v>
      </c>
      <c r="BL115" s="74"/>
      <c r="BM115" s="74"/>
      <c r="BN115" s="74"/>
      <c r="BO115" s="74"/>
      <c r="BP115" s="74"/>
      <c r="BQ115" s="74"/>
      <c r="BR115" s="74"/>
      <c r="BS115" s="74"/>
      <c r="BT115" s="74"/>
      <c r="BU115" s="104" t="s">
        <v>492</v>
      </c>
      <c r="BV115" s="101" t="s">
        <v>493</v>
      </c>
      <c r="BW115" s="101" t="s">
        <v>494</v>
      </c>
      <c r="BX115" s="101" t="s">
        <v>495</v>
      </c>
      <c r="BY115" s="101" t="s">
        <v>496</v>
      </c>
      <c r="BZ115" s="101" t="s">
        <v>497</v>
      </c>
      <c r="CA115" s="74"/>
      <c r="CB115" s="74"/>
      <c r="CC115" s="74"/>
    </row>
    <row r="116" spans="56:81">
      <c r="BD116" s="103" t="s">
        <v>831</v>
      </c>
      <c r="BL116" s="74"/>
      <c r="BM116" s="74"/>
      <c r="BN116" s="74"/>
      <c r="BO116" s="74"/>
      <c r="BP116" s="74"/>
      <c r="BQ116" s="74"/>
      <c r="BR116" s="74"/>
      <c r="BS116" s="74"/>
      <c r="BT116" s="74"/>
      <c r="BU116" s="104" t="s">
        <v>987</v>
      </c>
      <c r="BV116" s="101" t="s">
        <v>988</v>
      </c>
      <c r="BW116" s="101" t="s">
        <v>989</v>
      </c>
      <c r="BX116" s="101" t="s">
        <v>990</v>
      </c>
      <c r="BY116" s="101" t="s">
        <v>991</v>
      </c>
      <c r="BZ116" s="101" t="s">
        <v>992</v>
      </c>
      <c r="CA116" s="74"/>
      <c r="CB116" s="74"/>
      <c r="CC116" s="74"/>
    </row>
    <row r="117" spans="56:81">
      <c r="BD117" s="103" t="s">
        <v>832</v>
      </c>
      <c r="BL117" s="74"/>
      <c r="BM117" s="74"/>
      <c r="BN117" s="74"/>
      <c r="BO117" s="74"/>
      <c r="BP117" s="74"/>
      <c r="BQ117" s="74"/>
      <c r="BR117" s="74"/>
      <c r="BS117" s="74"/>
      <c r="BT117" s="74"/>
      <c r="BU117" s="104" t="s">
        <v>993</v>
      </c>
      <c r="BV117" s="101" t="s">
        <v>832</v>
      </c>
      <c r="BW117" s="101" t="s">
        <v>994</v>
      </c>
      <c r="BX117" s="101" t="s">
        <v>995</v>
      </c>
      <c r="BY117" s="101" t="s">
        <v>996</v>
      </c>
      <c r="BZ117" s="101" t="s">
        <v>997</v>
      </c>
      <c r="CA117" s="74"/>
      <c r="CB117" s="74"/>
      <c r="CC117" s="74"/>
    </row>
    <row r="118" spans="56:81">
      <c r="BD118" s="103" t="s">
        <v>833</v>
      </c>
      <c r="BL118" s="74"/>
      <c r="BM118" s="74"/>
      <c r="BN118" s="74"/>
      <c r="BO118" s="74"/>
      <c r="BP118" s="74"/>
      <c r="BQ118" s="74"/>
      <c r="BR118" s="74"/>
      <c r="BS118" s="74"/>
      <c r="BT118" s="74"/>
      <c r="BU118" s="104" t="s">
        <v>998</v>
      </c>
      <c r="BV118" s="101" t="s">
        <v>833</v>
      </c>
      <c r="BW118" s="101" t="s">
        <v>999</v>
      </c>
      <c r="BX118" s="101" t="s">
        <v>1000</v>
      </c>
      <c r="BY118" s="101" t="s">
        <v>1001</v>
      </c>
      <c r="BZ118" s="101" t="s">
        <v>1002</v>
      </c>
      <c r="CA118" s="74"/>
      <c r="CB118" s="74"/>
      <c r="CC118" s="74"/>
    </row>
    <row r="119" spans="56:81">
      <c r="BD119" s="103" t="s">
        <v>55</v>
      </c>
      <c r="BL119" s="74"/>
      <c r="BM119" s="74"/>
      <c r="BN119" s="74"/>
      <c r="BO119" s="74"/>
      <c r="BP119" s="74"/>
      <c r="BQ119" s="74"/>
      <c r="BR119" s="74"/>
      <c r="BS119" s="74"/>
      <c r="BT119" s="74"/>
      <c r="BU119" s="104" t="s">
        <v>1003</v>
      </c>
      <c r="BV119" s="101" t="s">
        <v>55</v>
      </c>
      <c r="BW119" s="101" t="s">
        <v>1004</v>
      </c>
      <c r="BX119" s="101" t="s">
        <v>1005</v>
      </c>
      <c r="BY119" s="101" t="s">
        <v>1006</v>
      </c>
      <c r="BZ119" s="101" t="s">
        <v>1006</v>
      </c>
      <c r="CA119" s="74"/>
      <c r="CB119" s="74"/>
      <c r="CC119" s="74"/>
    </row>
    <row r="120" spans="56:81">
      <c r="BD120" s="103" t="s">
        <v>56</v>
      </c>
      <c r="BL120" s="74"/>
      <c r="BM120" s="74"/>
      <c r="BN120" s="74"/>
      <c r="BO120" s="74"/>
      <c r="BP120" s="74"/>
      <c r="BQ120" s="74"/>
      <c r="BR120" s="74"/>
      <c r="BS120" s="74"/>
      <c r="BT120" s="74"/>
      <c r="BU120" s="104" t="s">
        <v>1007</v>
      </c>
      <c r="BV120" s="101" t="s">
        <v>56</v>
      </c>
      <c r="BW120" s="101" t="s">
        <v>1008</v>
      </c>
      <c r="BX120" s="101" t="s">
        <v>1009</v>
      </c>
      <c r="BY120" s="101" t="s">
        <v>1010</v>
      </c>
      <c r="BZ120" s="101" t="s">
        <v>1011</v>
      </c>
      <c r="CA120" s="74"/>
      <c r="CB120" s="74"/>
      <c r="CC120" s="74"/>
    </row>
    <row r="121" spans="56:81">
      <c r="BD121" s="103" t="s">
        <v>57</v>
      </c>
      <c r="BL121" s="74"/>
      <c r="BM121" s="74"/>
      <c r="BN121" s="74"/>
      <c r="BO121" s="74"/>
      <c r="BP121" s="74"/>
      <c r="BQ121" s="74"/>
      <c r="BR121" s="74"/>
      <c r="BS121" s="74"/>
      <c r="BT121" s="74"/>
      <c r="BU121" s="104" t="s">
        <v>1012</v>
      </c>
      <c r="BV121" s="101" t="s">
        <v>57</v>
      </c>
      <c r="BW121" s="101" t="s">
        <v>1013</v>
      </c>
      <c r="BX121" s="101" t="s">
        <v>1014</v>
      </c>
      <c r="BY121" s="101" t="s">
        <v>1015</v>
      </c>
      <c r="BZ121" s="101" t="s">
        <v>1016</v>
      </c>
      <c r="CA121" s="74"/>
      <c r="CB121" s="74"/>
      <c r="CC121" s="74"/>
    </row>
    <row r="122" spans="56:81">
      <c r="BD122" s="103" t="s">
        <v>58</v>
      </c>
      <c r="BL122" s="74"/>
      <c r="BM122" s="74"/>
      <c r="BN122" s="74"/>
      <c r="BO122" s="74"/>
      <c r="BP122" s="74"/>
      <c r="BQ122" s="74"/>
      <c r="BR122" s="74"/>
      <c r="BS122" s="74"/>
      <c r="BT122" s="74"/>
      <c r="BU122" s="104" t="s">
        <v>1017</v>
      </c>
      <c r="BV122" s="101" t="s">
        <v>1018</v>
      </c>
      <c r="BW122" s="101" t="s">
        <v>1019</v>
      </c>
      <c r="BX122" s="101" t="s">
        <v>1020</v>
      </c>
      <c r="BY122" s="101" t="s">
        <v>1021</v>
      </c>
      <c r="BZ122" s="101" t="s">
        <v>1022</v>
      </c>
      <c r="CA122" s="74"/>
      <c r="CB122" s="74"/>
      <c r="CC122" s="74"/>
    </row>
    <row r="123" spans="56:81">
      <c r="BD123" s="103" t="s">
        <v>59</v>
      </c>
      <c r="BL123" s="74"/>
      <c r="BM123" s="74"/>
      <c r="BN123" s="74"/>
      <c r="BO123" s="74"/>
      <c r="BP123" s="74"/>
      <c r="BQ123" s="74"/>
      <c r="BR123" s="74"/>
      <c r="BS123" s="74"/>
      <c r="BT123" s="74"/>
      <c r="BU123" s="104" t="s">
        <v>1023</v>
      </c>
      <c r="BV123" s="101" t="s">
        <v>1024</v>
      </c>
      <c r="BW123" s="101" t="s">
        <v>1025</v>
      </c>
      <c r="BX123" s="101" t="s">
        <v>1026</v>
      </c>
      <c r="BY123" s="101" t="s">
        <v>1027</v>
      </c>
      <c r="BZ123" s="101" t="s">
        <v>1028</v>
      </c>
      <c r="CA123" s="74"/>
      <c r="CB123" s="74"/>
      <c r="CC123" s="74"/>
    </row>
    <row r="124" spans="56:81">
      <c r="BD124" s="103" t="s">
        <v>910</v>
      </c>
      <c r="BL124" s="74"/>
      <c r="BM124" s="74"/>
      <c r="BN124" s="74"/>
      <c r="BO124" s="74"/>
      <c r="BP124" s="74"/>
      <c r="BQ124" s="74"/>
      <c r="BR124" s="74"/>
      <c r="BS124" s="74"/>
      <c r="BT124" s="74"/>
      <c r="BU124" s="104" t="s">
        <v>1029</v>
      </c>
      <c r="BV124" s="101" t="s">
        <v>1030</v>
      </c>
      <c r="BW124" s="101" t="s">
        <v>1031</v>
      </c>
      <c r="BX124" s="101" t="s">
        <v>1032</v>
      </c>
      <c r="BY124" s="101" t="s">
        <v>1033</v>
      </c>
      <c r="BZ124" s="101" t="s">
        <v>1034</v>
      </c>
      <c r="CA124" s="74"/>
      <c r="CB124" s="74"/>
      <c r="CC124" s="74"/>
    </row>
    <row r="125" spans="56:81">
      <c r="BD125" s="103" t="s">
        <v>60</v>
      </c>
      <c r="BL125" s="74"/>
      <c r="BM125" s="74"/>
      <c r="BN125" s="74"/>
      <c r="BO125" s="74"/>
      <c r="BP125" s="74"/>
      <c r="BQ125" s="74"/>
      <c r="BR125" s="74"/>
      <c r="BS125" s="74"/>
      <c r="BT125" s="74"/>
      <c r="BU125" s="104" t="s">
        <v>1035</v>
      </c>
      <c r="BV125" s="101" t="s">
        <v>60</v>
      </c>
      <c r="BW125" s="101" t="s">
        <v>1036</v>
      </c>
      <c r="BX125" s="101" t="s">
        <v>1037</v>
      </c>
      <c r="BY125" s="101" t="s">
        <v>1038</v>
      </c>
      <c r="BZ125" s="101" t="s">
        <v>1038</v>
      </c>
      <c r="CA125" s="74"/>
      <c r="CB125" s="74"/>
      <c r="CC125" s="74"/>
    </row>
    <row r="126" spans="56:81">
      <c r="BD126" s="103" t="s">
        <v>61</v>
      </c>
      <c r="BL126" s="74"/>
      <c r="BM126" s="74"/>
      <c r="BN126" s="74"/>
      <c r="BO126" s="74"/>
      <c r="BP126" s="74"/>
      <c r="BQ126" s="74"/>
      <c r="BR126" s="74"/>
      <c r="BS126" s="74"/>
      <c r="BT126" s="74"/>
      <c r="BU126" s="104" t="s">
        <v>1039</v>
      </c>
      <c r="BV126" s="101" t="s">
        <v>61</v>
      </c>
      <c r="BW126" s="101" t="s">
        <v>1040</v>
      </c>
      <c r="BX126" s="101" t="s">
        <v>1041</v>
      </c>
      <c r="BY126" s="101" t="s">
        <v>1042</v>
      </c>
      <c r="BZ126" s="101" t="s">
        <v>1043</v>
      </c>
      <c r="CA126" s="74"/>
      <c r="CB126" s="74"/>
      <c r="CC126" s="74"/>
    </row>
    <row r="127" spans="56:81">
      <c r="BD127" s="103" t="s">
        <v>62</v>
      </c>
      <c r="BL127" s="74"/>
      <c r="BM127" s="74"/>
      <c r="BN127" s="74"/>
      <c r="BO127" s="74"/>
      <c r="BP127" s="74"/>
      <c r="BQ127" s="74"/>
      <c r="BR127" s="74"/>
      <c r="BS127" s="74"/>
      <c r="BT127" s="74"/>
      <c r="BU127" s="104" t="s">
        <v>1044</v>
      </c>
      <c r="BV127" s="101" t="s">
        <v>62</v>
      </c>
      <c r="BW127" s="101" t="s">
        <v>1045</v>
      </c>
      <c r="BX127" s="101" t="s">
        <v>1046</v>
      </c>
      <c r="BY127" s="101" t="s">
        <v>511</v>
      </c>
      <c r="BZ127" s="101" t="s">
        <v>512</v>
      </c>
      <c r="CA127" s="74"/>
      <c r="CB127" s="74"/>
      <c r="CC127" s="74"/>
    </row>
    <row r="128" spans="56:81">
      <c r="BD128" s="103" t="s">
        <v>63</v>
      </c>
      <c r="BL128" s="74"/>
      <c r="BM128" s="74"/>
      <c r="BN128" s="74"/>
      <c r="BO128" s="74"/>
      <c r="BP128" s="74"/>
      <c r="BQ128" s="74"/>
      <c r="BR128" s="74"/>
      <c r="BS128" s="74"/>
      <c r="BT128" s="74"/>
      <c r="BU128" s="104" t="s">
        <v>513</v>
      </c>
      <c r="BV128" s="101" t="s">
        <v>63</v>
      </c>
      <c r="BW128" s="101" t="s">
        <v>514</v>
      </c>
      <c r="BX128" s="101" t="s">
        <v>515</v>
      </c>
      <c r="BY128" s="101" t="s">
        <v>516</v>
      </c>
      <c r="BZ128" s="101" t="s">
        <v>517</v>
      </c>
      <c r="CA128" s="74"/>
      <c r="CB128" s="74"/>
      <c r="CC128" s="74"/>
    </row>
    <row r="129" spans="56:81">
      <c r="BD129" s="103" t="s">
        <v>64</v>
      </c>
      <c r="BL129" s="74"/>
      <c r="BM129" s="74"/>
      <c r="BN129" s="74"/>
      <c r="BO129" s="74"/>
      <c r="BP129" s="74"/>
      <c r="BQ129" s="74"/>
      <c r="BR129" s="74"/>
      <c r="BS129" s="74"/>
      <c r="BT129" s="74"/>
      <c r="BU129" s="104" t="s">
        <v>518</v>
      </c>
      <c r="BV129" s="101" t="s">
        <v>64</v>
      </c>
      <c r="BW129" s="101" t="s">
        <v>519</v>
      </c>
      <c r="BX129" s="101" t="s">
        <v>520</v>
      </c>
      <c r="BY129" s="101" t="s">
        <v>521</v>
      </c>
      <c r="BZ129" s="101" t="s">
        <v>522</v>
      </c>
      <c r="CA129" s="74"/>
      <c r="CB129" s="74"/>
      <c r="CC129" s="74"/>
    </row>
    <row r="130" spans="56:81">
      <c r="BD130" s="103" t="s">
        <v>65</v>
      </c>
      <c r="BL130" s="74"/>
      <c r="BM130" s="74"/>
      <c r="BN130" s="74"/>
      <c r="BO130" s="74"/>
      <c r="BP130" s="74"/>
      <c r="BQ130" s="74"/>
      <c r="BR130" s="74"/>
      <c r="BS130" s="74"/>
      <c r="BT130" s="74"/>
      <c r="BU130" s="104" t="s">
        <v>523</v>
      </c>
      <c r="BV130" s="101" t="s">
        <v>65</v>
      </c>
      <c r="BW130" s="101" t="s">
        <v>524</v>
      </c>
      <c r="BX130" s="101" t="s">
        <v>525</v>
      </c>
      <c r="BY130" s="101" t="s">
        <v>526</v>
      </c>
      <c r="BZ130" s="101" t="s">
        <v>527</v>
      </c>
      <c r="CA130" s="74"/>
      <c r="CB130" s="74"/>
      <c r="CC130" s="74"/>
    </row>
    <row r="131" spans="56:81">
      <c r="BD131" s="103" t="s">
        <v>911</v>
      </c>
      <c r="BL131" s="74"/>
      <c r="BM131" s="74"/>
      <c r="BN131" s="74"/>
      <c r="BO131" s="74"/>
      <c r="BP131" s="74"/>
      <c r="BQ131" s="74"/>
      <c r="BR131" s="74"/>
      <c r="BS131" s="74"/>
      <c r="BT131" s="74"/>
      <c r="BU131" s="104" t="s">
        <v>528</v>
      </c>
      <c r="BV131" s="101" t="s">
        <v>529</v>
      </c>
      <c r="BW131" s="101" t="s">
        <v>530</v>
      </c>
      <c r="BX131" s="101" t="s">
        <v>531</v>
      </c>
      <c r="BY131" s="101" t="s">
        <v>532</v>
      </c>
      <c r="BZ131" s="101" t="s">
        <v>533</v>
      </c>
      <c r="CA131" s="74"/>
      <c r="CB131" s="74"/>
      <c r="CC131" s="74"/>
    </row>
    <row r="132" spans="56:81">
      <c r="BD132" s="103" t="s">
        <v>972</v>
      </c>
      <c r="BL132" s="74"/>
      <c r="BM132" s="74"/>
      <c r="BN132" s="74"/>
      <c r="BO132" s="74"/>
      <c r="BP132" s="74"/>
      <c r="BQ132" s="74"/>
      <c r="BR132" s="74"/>
      <c r="BS132" s="74"/>
      <c r="BT132" s="74"/>
      <c r="BU132" s="104" t="s">
        <v>534</v>
      </c>
      <c r="BV132" s="101" t="s">
        <v>1842</v>
      </c>
      <c r="BW132" s="101" t="s">
        <v>1843</v>
      </c>
      <c r="BX132" s="101" t="s">
        <v>1844</v>
      </c>
      <c r="BY132" s="101" t="s">
        <v>1845</v>
      </c>
      <c r="BZ132" s="101" t="s">
        <v>1846</v>
      </c>
      <c r="CA132" s="74"/>
      <c r="CB132" s="74"/>
      <c r="CC132" s="74"/>
    </row>
    <row r="133" spans="56:81">
      <c r="BD133" s="103" t="s">
        <v>66</v>
      </c>
      <c r="BL133" s="74"/>
      <c r="BM133" s="74"/>
      <c r="BN133" s="74"/>
      <c r="BO133" s="74"/>
      <c r="BP133" s="74"/>
      <c r="BQ133" s="74"/>
      <c r="BR133" s="74"/>
      <c r="BS133" s="74"/>
      <c r="BT133" s="74"/>
      <c r="BU133" s="104" t="s">
        <v>1847</v>
      </c>
      <c r="BV133" s="101" t="s">
        <v>66</v>
      </c>
      <c r="BW133" s="101" t="s">
        <v>1848</v>
      </c>
      <c r="BX133" s="101" t="s">
        <v>1849</v>
      </c>
      <c r="BY133" s="101" t="s">
        <v>1850</v>
      </c>
      <c r="BZ133" s="101" t="s">
        <v>1851</v>
      </c>
      <c r="CA133" s="74"/>
      <c r="CB133" s="74"/>
      <c r="CC133" s="74"/>
    </row>
    <row r="134" spans="56:81">
      <c r="BD134" s="103" t="s">
        <v>67</v>
      </c>
      <c r="BL134" s="74"/>
      <c r="BM134" s="74"/>
      <c r="BN134" s="74"/>
      <c r="BO134" s="74"/>
      <c r="BP134" s="74"/>
      <c r="BQ134" s="74"/>
      <c r="BR134" s="74"/>
      <c r="BS134" s="74"/>
      <c r="BT134" s="74"/>
      <c r="BU134" s="104" t="s">
        <v>1852</v>
      </c>
      <c r="BV134" s="101" t="s">
        <v>67</v>
      </c>
      <c r="BW134" s="101" t="s">
        <v>1853</v>
      </c>
      <c r="BX134" s="101" t="s">
        <v>1854</v>
      </c>
      <c r="BY134" s="101" t="s">
        <v>1855</v>
      </c>
      <c r="BZ134" s="101" t="s">
        <v>1856</v>
      </c>
      <c r="CA134" s="74"/>
      <c r="CB134" s="74"/>
      <c r="CC134" s="74"/>
    </row>
    <row r="135" spans="56:81">
      <c r="BD135" s="103" t="s">
        <v>1331</v>
      </c>
      <c r="BL135" s="74"/>
      <c r="BM135" s="74"/>
      <c r="BN135" s="74"/>
      <c r="BO135" s="74"/>
      <c r="BP135" s="74"/>
      <c r="BQ135" s="74"/>
      <c r="BR135" s="74"/>
      <c r="BS135" s="74"/>
      <c r="BT135" s="74"/>
      <c r="BU135" s="104" t="s">
        <v>1857</v>
      </c>
      <c r="BV135" s="101" t="s">
        <v>1331</v>
      </c>
      <c r="BW135" s="101" t="s">
        <v>1858</v>
      </c>
      <c r="BX135" s="101" t="s">
        <v>1859</v>
      </c>
      <c r="BY135" s="101" t="s">
        <v>1860</v>
      </c>
      <c r="BZ135" s="101" t="s">
        <v>1861</v>
      </c>
      <c r="CA135" s="74"/>
      <c r="CB135" s="74"/>
      <c r="CC135" s="74"/>
    </row>
    <row r="136" spans="56:81">
      <c r="BD136" s="103" t="s">
        <v>1332</v>
      </c>
      <c r="BL136" s="74"/>
      <c r="BM136" s="74"/>
      <c r="BN136" s="74"/>
      <c r="BO136" s="74"/>
      <c r="BP136" s="74"/>
      <c r="BQ136" s="74"/>
      <c r="BR136" s="74"/>
      <c r="BS136" s="74"/>
      <c r="BT136" s="74"/>
      <c r="BU136" s="104" t="s">
        <v>1862</v>
      </c>
      <c r="BV136" s="101" t="s">
        <v>1332</v>
      </c>
      <c r="BW136" s="101" t="s">
        <v>1863</v>
      </c>
      <c r="BX136" s="101" t="s">
        <v>1864</v>
      </c>
      <c r="BY136" s="101" t="s">
        <v>1865</v>
      </c>
      <c r="BZ136" s="101" t="s">
        <v>1866</v>
      </c>
      <c r="CA136" s="74"/>
      <c r="CB136" s="74"/>
      <c r="CC136" s="74"/>
    </row>
    <row r="137" spans="56:81">
      <c r="BD137" s="103" t="s">
        <v>1333</v>
      </c>
      <c r="BL137" s="74"/>
      <c r="BM137" s="74"/>
      <c r="BN137" s="74"/>
      <c r="BO137" s="74"/>
      <c r="BP137" s="74"/>
      <c r="BQ137" s="74"/>
      <c r="BR137" s="74"/>
      <c r="BS137" s="74"/>
      <c r="BT137" s="74"/>
      <c r="BU137" s="104" t="s">
        <v>1867</v>
      </c>
      <c r="BV137" s="101" t="s">
        <v>1333</v>
      </c>
      <c r="BW137" s="101" t="s">
        <v>1868</v>
      </c>
      <c r="BX137" s="101" t="s">
        <v>1869</v>
      </c>
      <c r="BY137" s="101" t="s">
        <v>1870</v>
      </c>
      <c r="BZ137" s="101" t="s">
        <v>1871</v>
      </c>
      <c r="CA137" s="74"/>
      <c r="CB137" s="74"/>
      <c r="CC137" s="74"/>
    </row>
    <row r="138" spans="56:81">
      <c r="BD138" s="103" t="s">
        <v>1334</v>
      </c>
      <c r="BL138" s="74"/>
      <c r="BM138" s="74"/>
      <c r="BN138" s="74"/>
      <c r="BO138" s="74"/>
      <c r="BP138" s="74"/>
      <c r="BQ138" s="74"/>
      <c r="BR138" s="74"/>
      <c r="BS138" s="74"/>
      <c r="BT138" s="74"/>
      <c r="BU138" s="104" t="s">
        <v>1872</v>
      </c>
      <c r="BV138" s="101" t="s">
        <v>1334</v>
      </c>
      <c r="BW138" s="101" t="s">
        <v>1873</v>
      </c>
      <c r="BX138" s="101" t="s">
        <v>1874</v>
      </c>
      <c r="BY138" s="101" t="s">
        <v>1875</v>
      </c>
      <c r="BZ138" s="101" t="s">
        <v>1875</v>
      </c>
      <c r="CA138" s="74"/>
      <c r="CB138" s="74"/>
      <c r="CC138" s="74"/>
    </row>
    <row r="139" spans="56:81">
      <c r="BD139" s="103" t="s">
        <v>973</v>
      </c>
      <c r="BL139" s="74"/>
      <c r="BM139" s="74"/>
      <c r="BN139" s="74"/>
      <c r="BO139" s="74"/>
      <c r="BP139" s="74"/>
      <c r="BQ139" s="74"/>
      <c r="BR139" s="74"/>
      <c r="BS139" s="74"/>
      <c r="BT139" s="74"/>
      <c r="BU139" s="104" t="s">
        <v>1876</v>
      </c>
      <c r="BV139" s="101" t="s">
        <v>1114</v>
      </c>
      <c r="BW139" s="101" t="s">
        <v>1115</v>
      </c>
      <c r="BX139" s="101" t="s">
        <v>1116</v>
      </c>
      <c r="BY139" s="101" t="s">
        <v>1117</v>
      </c>
      <c r="BZ139" s="101" t="s">
        <v>1117</v>
      </c>
      <c r="CA139" s="74"/>
      <c r="CB139" s="74"/>
      <c r="CC139" s="74"/>
    </row>
    <row r="140" spans="56:81">
      <c r="BD140" s="103" t="s">
        <v>1335</v>
      </c>
      <c r="BL140" s="74"/>
      <c r="BM140" s="74"/>
      <c r="BN140" s="74"/>
      <c r="BO140" s="74"/>
      <c r="BP140" s="74"/>
      <c r="BQ140" s="74"/>
      <c r="BR140" s="74"/>
      <c r="BS140" s="74"/>
      <c r="BT140" s="74"/>
      <c r="BU140" s="104" t="s">
        <v>1118</v>
      </c>
      <c r="BV140" s="101" t="s">
        <v>1335</v>
      </c>
      <c r="BW140" s="101" t="s">
        <v>1119</v>
      </c>
      <c r="BX140" s="101" t="s">
        <v>1120</v>
      </c>
      <c r="BY140" s="101" t="s">
        <v>1121</v>
      </c>
      <c r="BZ140" s="101" t="s">
        <v>1122</v>
      </c>
      <c r="CA140" s="74"/>
      <c r="CB140" s="74"/>
      <c r="CC140" s="74"/>
    </row>
    <row r="141" spans="56:81">
      <c r="BD141" s="103" t="s">
        <v>1336</v>
      </c>
      <c r="BL141" s="74"/>
      <c r="BM141" s="74"/>
      <c r="BN141" s="74"/>
      <c r="BO141" s="74"/>
      <c r="BP141" s="74"/>
      <c r="BQ141" s="74"/>
      <c r="BR141" s="74"/>
      <c r="BS141" s="74"/>
      <c r="BT141" s="74"/>
      <c r="BU141" s="104" t="s">
        <v>1123</v>
      </c>
      <c r="BV141" s="101" t="s">
        <v>1124</v>
      </c>
      <c r="BW141" s="101" t="s">
        <v>1125</v>
      </c>
      <c r="BX141" s="101" t="s">
        <v>1126</v>
      </c>
      <c r="BY141" s="101" t="s">
        <v>1127</v>
      </c>
      <c r="BZ141" s="101" t="s">
        <v>1128</v>
      </c>
      <c r="CA141" s="74"/>
      <c r="CB141" s="74"/>
      <c r="CC141" s="74"/>
    </row>
    <row r="142" spans="56:81">
      <c r="BD142" s="103" t="s">
        <v>1337</v>
      </c>
      <c r="BL142" s="74"/>
      <c r="BM142" s="74"/>
      <c r="BN142" s="74"/>
      <c r="BO142" s="74"/>
      <c r="BP142" s="74"/>
      <c r="BQ142" s="74"/>
      <c r="BR142" s="74"/>
      <c r="BS142" s="74"/>
      <c r="BT142" s="74"/>
      <c r="BU142" s="104" t="s">
        <v>1129</v>
      </c>
      <c r="BV142" s="101" t="s">
        <v>1130</v>
      </c>
      <c r="BW142" s="101" t="s">
        <v>1131</v>
      </c>
      <c r="BX142" s="101" t="s">
        <v>1132</v>
      </c>
      <c r="BY142" s="101" t="s">
        <v>1133</v>
      </c>
      <c r="BZ142" s="101" t="s">
        <v>1134</v>
      </c>
      <c r="CA142" s="74"/>
      <c r="CB142" s="74"/>
      <c r="CC142" s="74"/>
    </row>
    <row r="143" spans="56:81">
      <c r="BD143" s="103" t="s">
        <v>974</v>
      </c>
      <c r="BL143" s="74"/>
      <c r="BM143" s="74"/>
      <c r="BN143" s="74"/>
      <c r="BO143" s="74"/>
      <c r="BP143" s="74"/>
      <c r="BQ143" s="74"/>
      <c r="BR143" s="74"/>
      <c r="BS143" s="74"/>
      <c r="BT143" s="74"/>
      <c r="BU143" s="104" t="s">
        <v>1135</v>
      </c>
      <c r="BV143" s="101" t="s">
        <v>1136</v>
      </c>
      <c r="BW143" s="101" t="s">
        <v>1137</v>
      </c>
      <c r="BX143" s="101" t="s">
        <v>1138</v>
      </c>
      <c r="BY143" s="101" t="s">
        <v>1139</v>
      </c>
      <c r="BZ143" s="101" t="s">
        <v>1140</v>
      </c>
      <c r="CA143" s="74"/>
      <c r="CB143" s="74"/>
      <c r="CC143" s="74"/>
    </row>
    <row r="144" spans="56:81">
      <c r="BD144" s="103" t="s">
        <v>975</v>
      </c>
      <c r="BL144" s="74"/>
      <c r="BM144" s="74"/>
      <c r="BN144" s="74"/>
      <c r="BO144" s="74"/>
      <c r="BP144" s="74"/>
      <c r="BQ144" s="74"/>
      <c r="BR144" s="74"/>
      <c r="BS144" s="74"/>
      <c r="BT144" s="74"/>
      <c r="BU144" s="104" t="s">
        <v>1141</v>
      </c>
      <c r="BV144" s="101" t="s">
        <v>1620</v>
      </c>
      <c r="BW144" s="101" t="s">
        <v>1621</v>
      </c>
      <c r="BX144" s="101" t="s">
        <v>1622</v>
      </c>
      <c r="BY144" s="101" t="s">
        <v>1623</v>
      </c>
      <c r="BZ144" s="101" t="s">
        <v>1624</v>
      </c>
      <c r="CA144" s="74"/>
      <c r="CB144" s="74"/>
      <c r="CC144" s="74"/>
    </row>
    <row r="145" spans="56:81">
      <c r="BD145" s="103" t="s">
        <v>1338</v>
      </c>
      <c r="BL145" s="74"/>
      <c r="BM145" s="74"/>
      <c r="BN145" s="74"/>
      <c r="BO145" s="74"/>
      <c r="BP145" s="74"/>
      <c r="BQ145" s="74"/>
      <c r="BR145" s="74"/>
      <c r="BS145" s="74"/>
      <c r="BT145" s="74"/>
      <c r="BU145" s="104" t="s">
        <v>1625</v>
      </c>
      <c r="BV145" s="101" t="s">
        <v>1338</v>
      </c>
      <c r="BW145" s="101" t="s">
        <v>1626</v>
      </c>
      <c r="BX145" s="101" t="s">
        <v>1627</v>
      </c>
      <c r="BY145" s="101" t="s">
        <v>1628</v>
      </c>
      <c r="BZ145" s="101" t="s">
        <v>1629</v>
      </c>
      <c r="CA145" s="74"/>
      <c r="CB145" s="74"/>
      <c r="CC145" s="74"/>
    </row>
    <row r="146" spans="56:81">
      <c r="BD146" s="103" t="s">
        <v>1339</v>
      </c>
      <c r="BL146" s="74"/>
      <c r="BM146" s="74"/>
      <c r="BN146" s="74"/>
      <c r="BO146" s="74"/>
      <c r="BP146" s="74"/>
      <c r="BQ146" s="74"/>
      <c r="BR146" s="74"/>
      <c r="BS146" s="74"/>
      <c r="BT146" s="74"/>
      <c r="BU146" s="104" t="s">
        <v>1630</v>
      </c>
      <c r="BV146" s="101" t="s">
        <v>1339</v>
      </c>
      <c r="BW146" s="101" t="s">
        <v>1884</v>
      </c>
      <c r="BX146" s="101" t="s">
        <v>1885</v>
      </c>
      <c r="BY146" s="101" t="s">
        <v>1886</v>
      </c>
      <c r="BZ146" s="101" t="s">
        <v>1887</v>
      </c>
      <c r="CA146" s="74"/>
      <c r="CB146" s="74"/>
      <c r="CC146" s="74"/>
    </row>
    <row r="147" spans="56:81">
      <c r="BD147" s="103" t="s">
        <v>1340</v>
      </c>
      <c r="BL147" s="74"/>
      <c r="BM147" s="74"/>
      <c r="BN147" s="74"/>
      <c r="BO147" s="74"/>
      <c r="BP147" s="74"/>
      <c r="BQ147" s="74"/>
      <c r="BR147" s="74"/>
      <c r="BS147" s="74"/>
      <c r="BT147" s="74"/>
      <c r="BU147" s="104" t="s">
        <v>1888</v>
      </c>
      <c r="BV147" s="101" t="s">
        <v>1340</v>
      </c>
      <c r="BW147" s="101" t="s">
        <v>1889</v>
      </c>
      <c r="BX147" s="101" t="s">
        <v>1890</v>
      </c>
      <c r="BY147" s="101" t="s">
        <v>1891</v>
      </c>
      <c r="BZ147" s="101" t="s">
        <v>1892</v>
      </c>
      <c r="CA147" s="74"/>
      <c r="CB147" s="74"/>
      <c r="CC147" s="74"/>
    </row>
    <row r="148" spans="56:81">
      <c r="BD148" s="103" t="s">
        <v>1341</v>
      </c>
      <c r="BL148" s="74"/>
      <c r="BM148" s="74"/>
      <c r="BN148" s="74"/>
      <c r="BO148" s="74"/>
      <c r="BP148" s="74"/>
      <c r="BQ148" s="74"/>
      <c r="BR148" s="74"/>
      <c r="BS148" s="74"/>
      <c r="BT148" s="74"/>
      <c r="BU148" s="104" t="s">
        <v>1893</v>
      </c>
      <c r="BV148" s="101" t="s">
        <v>1894</v>
      </c>
      <c r="BW148" s="101" t="s">
        <v>1895</v>
      </c>
      <c r="BX148" s="101" t="s">
        <v>1896</v>
      </c>
      <c r="BY148" s="101" t="s">
        <v>1897</v>
      </c>
      <c r="BZ148" s="101" t="s">
        <v>1898</v>
      </c>
      <c r="CA148" s="74"/>
      <c r="CB148" s="74"/>
      <c r="CC148" s="74"/>
    </row>
    <row r="149" spans="56:81">
      <c r="BD149" s="103" t="s">
        <v>1342</v>
      </c>
      <c r="BL149" s="74"/>
      <c r="BM149" s="74"/>
      <c r="BN149" s="74"/>
      <c r="BO149" s="74"/>
      <c r="BP149" s="74"/>
      <c r="BQ149" s="74"/>
      <c r="BR149" s="74"/>
      <c r="BS149" s="74"/>
      <c r="BT149" s="74"/>
      <c r="BU149" s="104" t="s">
        <v>1899</v>
      </c>
      <c r="BV149" s="101" t="s">
        <v>1900</v>
      </c>
      <c r="BW149" s="101" t="s">
        <v>1901</v>
      </c>
      <c r="BX149" s="101" t="s">
        <v>1902</v>
      </c>
      <c r="BY149" s="101" t="s">
        <v>1903</v>
      </c>
      <c r="BZ149" s="101" t="s">
        <v>1904</v>
      </c>
      <c r="CA149" s="74"/>
      <c r="CB149" s="74"/>
      <c r="CC149" s="74"/>
    </row>
    <row r="150" spans="56:81">
      <c r="BD150" s="103" t="s">
        <v>1343</v>
      </c>
      <c r="BL150" s="74"/>
      <c r="BM150" s="74"/>
      <c r="BN150" s="74"/>
      <c r="BO150" s="74"/>
      <c r="BP150" s="74"/>
      <c r="BQ150" s="74"/>
      <c r="BR150" s="74"/>
      <c r="BS150" s="74"/>
      <c r="BT150" s="74"/>
      <c r="BU150" s="104" t="s">
        <v>1905</v>
      </c>
      <c r="BV150" s="101" t="s">
        <v>1906</v>
      </c>
      <c r="BW150" s="101" t="s">
        <v>1907</v>
      </c>
      <c r="BX150" s="101" t="s">
        <v>1666</v>
      </c>
      <c r="BY150" s="101" t="s">
        <v>1667</v>
      </c>
      <c r="BZ150" s="101" t="s">
        <v>1668</v>
      </c>
      <c r="CA150" s="74"/>
      <c r="CB150" s="74"/>
      <c r="CC150" s="74"/>
    </row>
    <row r="151" spans="56:81">
      <c r="BD151" s="103" t="s">
        <v>976</v>
      </c>
      <c r="BL151" s="74"/>
      <c r="BM151" s="74"/>
      <c r="BN151" s="74"/>
      <c r="BO151" s="74"/>
      <c r="BP151" s="74"/>
      <c r="BQ151" s="74"/>
      <c r="BR151" s="74"/>
      <c r="BS151" s="74"/>
      <c r="BT151" s="74"/>
      <c r="BU151" s="104" t="s">
        <v>1669</v>
      </c>
      <c r="BV151" s="101" t="s">
        <v>1670</v>
      </c>
      <c r="BW151" s="101" t="s">
        <v>1671</v>
      </c>
      <c r="BX151" s="101" t="s">
        <v>1672</v>
      </c>
      <c r="BY151" s="101" t="s">
        <v>1673</v>
      </c>
      <c r="BZ151" s="101" t="s">
        <v>1674</v>
      </c>
      <c r="CA151" s="74"/>
      <c r="CB151" s="74"/>
      <c r="CC151" s="74"/>
    </row>
    <row r="152" spans="56:81">
      <c r="BD152" s="103" t="s">
        <v>977</v>
      </c>
      <c r="BL152" s="74"/>
      <c r="BM152" s="74"/>
      <c r="BN152" s="74"/>
      <c r="BO152" s="74"/>
      <c r="BP152" s="74"/>
      <c r="BQ152" s="74"/>
      <c r="BR152" s="74"/>
      <c r="BS152" s="74"/>
      <c r="BT152" s="74"/>
      <c r="BU152" s="104" t="s">
        <v>1675</v>
      </c>
      <c r="BV152" s="101" t="s">
        <v>1676</v>
      </c>
      <c r="BW152" s="101" t="s">
        <v>1677</v>
      </c>
      <c r="BX152" s="101" t="s">
        <v>1678</v>
      </c>
      <c r="BY152" s="101" t="s">
        <v>1679</v>
      </c>
      <c r="BZ152" s="101" t="s">
        <v>1680</v>
      </c>
      <c r="CA152" s="74"/>
      <c r="CB152" s="74"/>
      <c r="CC152" s="74"/>
    </row>
    <row r="153" spans="56:81">
      <c r="BD153" s="103" t="s">
        <v>978</v>
      </c>
      <c r="BL153" s="74"/>
      <c r="BM153" s="74"/>
      <c r="BN153" s="74"/>
      <c r="BO153" s="74"/>
      <c r="BP153" s="74"/>
      <c r="BQ153" s="74"/>
      <c r="BR153" s="74"/>
      <c r="BS153" s="74"/>
      <c r="BT153" s="74"/>
      <c r="BU153" s="104" t="s">
        <v>1681</v>
      </c>
      <c r="BV153" s="101" t="s">
        <v>1682</v>
      </c>
      <c r="BW153" s="101" t="s">
        <v>1683</v>
      </c>
      <c r="BX153" s="101" t="s">
        <v>1684</v>
      </c>
      <c r="BY153" s="101" t="s">
        <v>1685</v>
      </c>
      <c r="BZ153" s="101" t="s">
        <v>1686</v>
      </c>
      <c r="CA153" s="74"/>
      <c r="CB153" s="74"/>
      <c r="CC153" s="74"/>
    </row>
    <row r="154" spans="56:81">
      <c r="BD154" s="103" t="s">
        <v>979</v>
      </c>
      <c r="BL154" s="74"/>
      <c r="BM154" s="74"/>
      <c r="BN154" s="74"/>
      <c r="BO154" s="74"/>
      <c r="BP154" s="74"/>
      <c r="BQ154" s="74"/>
      <c r="BR154" s="74"/>
      <c r="BS154" s="74"/>
      <c r="BT154" s="74"/>
      <c r="BU154" s="104" t="s">
        <v>1687</v>
      </c>
      <c r="BV154" s="101" t="s">
        <v>1688</v>
      </c>
      <c r="BW154" s="101" t="s">
        <v>1689</v>
      </c>
      <c r="BX154" s="101" t="s">
        <v>1690</v>
      </c>
      <c r="BY154" s="101" t="s">
        <v>1691</v>
      </c>
      <c r="BZ154" s="101" t="s">
        <v>1692</v>
      </c>
      <c r="CA154" s="74"/>
      <c r="CB154" s="74"/>
      <c r="CC154" s="74"/>
    </row>
    <row r="155" spans="56:81">
      <c r="BD155" s="103" t="s">
        <v>1344</v>
      </c>
      <c r="BL155" s="74"/>
      <c r="BM155" s="74"/>
      <c r="BN155" s="74"/>
      <c r="BO155" s="74"/>
      <c r="BP155" s="74"/>
      <c r="BQ155" s="74"/>
      <c r="BR155" s="74"/>
      <c r="BS155" s="74"/>
      <c r="BT155" s="74"/>
      <c r="BU155" s="104" t="s">
        <v>1693</v>
      </c>
      <c r="BV155" s="101" t="s">
        <v>1694</v>
      </c>
      <c r="BW155" s="101" t="s">
        <v>1695</v>
      </c>
      <c r="BX155" s="101" t="s">
        <v>1696</v>
      </c>
      <c r="BY155" s="101" t="s">
        <v>1697</v>
      </c>
      <c r="BZ155" s="101" t="s">
        <v>1698</v>
      </c>
      <c r="CA155" s="74"/>
      <c r="CB155" s="74"/>
      <c r="CC155" s="74"/>
    </row>
    <row r="156" spans="56:81">
      <c r="BD156" s="103" t="s">
        <v>1345</v>
      </c>
      <c r="BL156" s="74"/>
      <c r="BM156" s="74"/>
      <c r="BN156" s="74"/>
      <c r="BO156" s="74"/>
      <c r="BP156" s="74"/>
      <c r="BQ156" s="74"/>
      <c r="BR156" s="74"/>
      <c r="BS156" s="74"/>
      <c r="BT156" s="74"/>
      <c r="BU156" s="104" t="s">
        <v>1699</v>
      </c>
      <c r="BV156" s="101" t="s">
        <v>1345</v>
      </c>
      <c r="BW156" s="101" t="s">
        <v>1700</v>
      </c>
      <c r="BX156" s="101" t="s">
        <v>1701</v>
      </c>
      <c r="BY156" s="101" t="s">
        <v>1702</v>
      </c>
      <c r="BZ156" s="101" t="s">
        <v>1703</v>
      </c>
      <c r="CA156" s="74"/>
      <c r="CB156" s="74"/>
      <c r="CC156" s="74"/>
    </row>
    <row r="157" spans="56:81">
      <c r="BD157" s="103" t="s">
        <v>1346</v>
      </c>
      <c r="BL157" s="74"/>
      <c r="BM157" s="74"/>
      <c r="BN157" s="74"/>
      <c r="BO157" s="74"/>
      <c r="BP157" s="74"/>
      <c r="BQ157" s="74"/>
      <c r="BR157" s="74"/>
      <c r="BS157" s="74"/>
      <c r="BT157" s="74"/>
      <c r="BU157" s="104" t="s">
        <v>1704</v>
      </c>
      <c r="BV157" s="101" t="s">
        <v>1346</v>
      </c>
      <c r="BW157" s="101" t="s">
        <v>1921</v>
      </c>
      <c r="BX157" s="101" t="s">
        <v>1922</v>
      </c>
      <c r="BY157" s="101" t="s">
        <v>1923</v>
      </c>
      <c r="BZ157" s="101" t="s">
        <v>1924</v>
      </c>
      <c r="CA157" s="74"/>
      <c r="CB157" s="74"/>
      <c r="CC157" s="74"/>
    </row>
    <row r="158" spans="56:81">
      <c r="BD158" s="103" t="s">
        <v>1347</v>
      </c>
      <c r="BL158" s="74"/>
      <c r="BM158" s="74"/>
      <c r="BN158" s="74"/>
      <c r="BO158" s="74"/>
      <c r="BP158" s="74"/>
      <c r="BQ158" s="74"/>
      <c r="BR158" s="74"/>
      <c r="BS158" s="74"/>
      <c r="BT158" s="74"/>
      <c r="BU158" s="104" t="s">
        <v>1925</v>
      </c>
      <c r="BV158" s="101" t="s">
        <v>1347</v>
      </c>
      <c r="BW158" s="101" t="s">
        <v>1926</v>
      </c>
      <c r="BX158" s="101" t="s">
        <v>1927</v>
      </c>
      <c r="BY158" s="101" t="s">
        <v>1928</v>
      </c>
      <c r="BZ158" s="101" t="s">
        <v>1929</v>
      </c>
      <c r="CA158" s="74"/>
      <c r="CB158" s="74"/>
      <c r="CC158" s="74"/>
    </row>
    <row r="159" spans="56:81">
      <c r="BD159" s="103" t="s">
        <v>838</v>
      </c>
      <c r="BL159" s="74"/>
      <c r="BM159" s="74"/>
      <c r="BN159" s="74"/>
      <c r="BO159" s="74"/>
      <c r="BP159" s="74"/>
      <c r="BQ159" s="74"/>
      <c r="BR159" s="74"/>
      <c r="BS159" s="74"/>
      <c r="BT159" s="74"/>
      <c r="BU159" s="104" t="s">
        <v>1930</v>
      </c>
      <c r="BV159" s="101" t="s">
        <v>838</v>
      </c>
      <c r="BW159" s="101" t="s">
        <v>1931</v>
      </c>
      <c r="BX159" s="101" t="s">
        <v>1932</v>
      </c>
      <c r="BY159" s="101" t="s">
        <v>1933</v>
      </c>
      <c r="BZ159" s="101" t="s">
        <v>1934</v>
      </c>
      <c r="CA159" s="74"/>
      <c r="CB159" s="74"/>
      <c r="CC159" s="74"/>
    </row>
    <row r="160" spans="56:81">
      <c r="BD160" s="103" t="s">
        <v>839</v>
      </c>
      <c r="BL160" s="74"/>
      <c r="BM160" s="74"/>
      <c r="BN160" s="74"/>
      <c r="BO160" s="74"/>
      <c r="BP160" s="74"/>
      <c r="BQ160" s="74"/>
      <c r="BR160" s="74"/>
      <c r="BS160" s="74"/>
      <c r="BT160" s="74"/>
      <c r="BU160" s="104" t="s">
        <v>1935</v>
      </c>
      <c r="BV160" s="101" t="s">
        <v>839</v>
      </c>
      <c r="BW160" s="101" t="s">
        <v>1936</v>
      </c>
      <c r="BX160" s="101" t="s">
        <v>1937</v>
      </c>
      <c r="BY160" s="101" t="s">
        <v>1938</v>
      </c>
      <c r="BZ160" s="101" t="s">
        <v>1939</v>
      </c>
      <c r="CA160" s="74"/>
      <c r="CB160" s="74"/>
      <c r="CC160" s="74"/>
    </row>
    <row r="161" spans="56:81">
      <c r="BD161" s="103" t="s">
        <v>840</v>
      </c>
      <c r="BL161" s="74"/>
      <c r="BM161" s="74"/>
      <c r="BN161" s="74"/>
      <c r="BO161" s="74"/>
      <c r="BP161" s="74"/>
      <c r="BQ161" s="74"/>
      <c r="BR161" s="74"/>
      <c r="BS161" s="74"/>
      <c r="BT161" s="74"/>
      <c r="BU161" s="104" t="s">
        <v>1940</v>
      </c>
      <c r="BV161" s="101" t="s">
        <v>840</v>
      </c>
      <c r="BW161" s="101" t="s">
        <v>1941</v>
      </c>
      <c r="BX161" s="101" t="s">
        <v>1942</v>
      </c>
      <c r="BY161" s="101" t="s">
        <v>1943</v>
      </c>
      <c r="BZ161" s="101" t="s">
        <v>1944</v>
      </c>
      <c r="CA161" s="74"/>
      <c r="CB161" s="74"/>
      <c r="CC161" s="74"/>
    </row>
    <row r="162" spans="56:81">
      <c r="BD162" s="103" t="s">
        <v>841</v>
      </c>
      <c r="BL162" s="74"/>
      <c r="BM162" s="74"/>
      <c r="BN162" s="74"/>
      <c r="BO162" s="74"/>
      <c r="BP162" s="74"/>
      <c r="BQ162" s="74"/>
      <c r="BR162" s="74"/>
      <c r="BS162" s="74"/>
      <c r="BT162" s="74"/>
      <c r="BU162" s="104" t="s">
        <v>1945</v>
      </c>
      <c r="BV162" s="101" t="s">
        <v>841</v>
      </c>
      <c r="BW162" s="101" t="s">
        <v>1946</v>
      </c>
      <c r="BX162" s="101" t="s">
        <v>1947</v>
      </c>
      <c r="BY162" s="101" t="s">
        <v>1948</v>
      </c>
      <c r="BZ162" s="101" t="s">
        <v>1949</v>
      </c>
      <c r="CA162" s="74"/>
      <c r="CB162" s="74"/>
      <c r="CC162" s="74"/>
    </row>
    <row r="163" spans="56:81">
      <c r="BD163" s="103" t="s">
        <v>842</v>
      </c>
      <c r="BL163" s="74"/>
      <c r="BM163" s="74"/>
      <c r="BN163" s="74"/>
      <c r="BO163" s="74"/>
      <c r="BP163" s="74"/>
      <c r="BQ163" s="74"/>
      <c r="BR163" s="74"/>
      <c r="BS163" s="74"/>
      <c r="BT163" s="74"/>
      <c r="BU163" s="104" t="s">
        <v>1950</v>
      </c>
      <c r="BV163" s="101" t="s">
        <v>842</v>
      </c>
      <c r="BW163" s="101" t="s">
        <v>1951</v>
      </c>
      <c r="BX163" s="101" t="s">
        <v>1952</v>
      </c>
      <c r="BY163" s="101" t="s">
        <v>1953</v>
      </c>
      <c r="BZ163" s="101" t="s">
        <v>1954</v>
      </c>
      <c r="CA163" s="74"/>
      <c r="CB163" s="74"/>
      <c r="CC163" s="74"/>
    </row>
    <row r="164" spans="56:81">
      <c r="BD164" s="103" t="s">
        <v>980</v>
      </c>
      <c r="BL164" s="74"/>
      <c r="BM164" s="74"/>
      <c r="BN164" s="74"/>
      <c r="BO164" s="74"/>
      <c r="BP164" s="74"/>
      <c r="BQ164" s="74"/>
      <c r="BR164" s="74"/>
      <c r="BS164" s="74"/>
      <c r="BT164" s="74"/>
      <c r="BU164" s="104" t="s">
        <v>1955</v>
      </c>
      <c r="BV164" s="101" t="s">
        <v>1956</v>
      </c>
      <c r="BW164" s="101" t="s">
        <v>1957</v>
      </c>
      <c r="BX164" s="101" t="s">
        <v>1958</v>
      </c>
      <c r="BY164" s="101" t="s">
        <v>1959</v>
      </c>
      <c r="BZ164" s="101" t="s">
        <v>1960</v>
      </c>
      <c r="CA164" s="74"/>
      <c r="CB164" s="74"/>
      <c r="CC164" s="74"/>
    </row>
    <row r="165" spans="56:81">
      <c r="BD165" s="103" t="s">
        <v>843</v>
      </c>
      <c r="BL165" s="74"/>
      <c r="BM165" s="74"/>
      <c r="BN165" s="74"/>
      <c r="BO165" s="74"/>
      <c r="BP165" s="74"/>
      <c r="BQ165" s="74"/>
      <c r="BR165" s="74"/>
      <c r="BS165" s="74"/>
      <c r="BT165" s="74"/>
      <c r="BU165" s="104" t="s">
        <v>1961</v>
      </c>
      <c r="BV165" s="101" t="s">
        <v>843</v>
      </c>
      <c r="BW165" s="101" t="s">
        <v>1962</v>
      </c>
      <c r="BX165" s="101" t="s">
        <v>1963</v>
      </c>
      <c r="BY165" s="101" t="s">
        <v>1964</v>
      </c>
      <c r="BZ165" s="101" t="s">
        <v>1965</v>
      </c>
      <c r="CA165" s="74"/>
      <c r="CB165" s="74"/>
      <c r="CC165" s="74"/>
    </row>
    <row r="166" spans="56:81">
      <c r="BD166" s="103" t="s">
        <v>844</v>
      </c>
      <c r="BL166" s="74"/>
      <c r="BM166" s="74"/>
      <c r="BN166" s="74"/>
      <c r="BO166" s="74"/>
      <c r="BP166" s="74"/>
      <c r="BQ166" s="74"/>
      <c r="BR166" s="74"/>
      <c r="BS166" s="74"/>
      <c r="BT166" s="74"/>
      <c r="BU166" s="104" t="s">
        <v>1966</v>
      </c>
      <c r="BV166" s="101" t="s">
        <v>844</v>
      </c>
      <c r="BW166" s="101" t="s">
        <v>1967</v>
      </c>
      <c r="BX166" s="101" t="s">
        <v>1968</v>
      </c>
      <c r="BY166" s="101" t="s">
        <v>1969</v>
      </c>
      <c r="BZ166" s="101" t="s">
        <v>1970</v>
      </c>
      <c r="CA166" s="74"/>
      <c r="CB166" s="74"/>
      <c r="CC166" s="74"/>
    </row>
    <row r="167" spans="56:81">
      <c r="BD167" s="103" t="s">
        <v>981</v>
      </c>
      <c r="BL167" s="74"/>
      <c r="BM167" s="74"/>
      <c r="BN167" s="74"/>
      <c r="BO167" s="74"/>
      <c r="BP167" s="74"/>
      <c r="BQ167" s="74"/>
      <c r="BR167" s="74"/>
      <c r="BS167" s="74"/>
      <c r="BT167" s="74"/>
      <c r="BU167" s="104" t="s">
        <v>1971</v>
      </c>
      <c r="BV167" s="101" t="s">
        <v>1972</v>
      </c>
      <c r="BW167" s="101" t="s">
        <v>1973</v>
      </c>
      <c r="BX167" s="101" t="s">
        <v>1974</v>
      </c>
      <c r="BY167" s="101" t="s">
        <v>1975</v>
      </c>
      <c r="BZ167" s="101" t="s">
        <v>1976</v>
      </c>
      <c r="CA167" s="74"/>
      <c r="CB167" s="74"/>
      <c r="CC167" s="74"/>
    </row>
    <row r="168" spans="56:81">
      <c r="BD168" s="103" t="s">
        <v>845</v>
      </c>
      <c r="BL168" s="74"/>
      <c r="BM168" s="74"/>
      <c r="BN168" s="74"/>
      <c r="BO168" s="74"/>
      <c r="BP168" s="74"/>
      <c r="BQ168" s="74"/>
      <c r="BR168" s="74"/>
      <c r="BS168" s="74"/>
      <c r="BT168" s="74"/>
      <c r="BU168" s="104" t="s">
        <v>1754</v>
      </c>
      <c r="BV168" s="101" t="s">
        <v>845</v>
      </c>
      <c r="BW168" s="101" t="s">
        <v>1755</v>
      </c>
      <c r="BX168" s="101" t="s">
        <v>1756</v>
      </c>
      <c r="BY168" s="101" t="s">
        <v>1757</v>
      </c>
      <c r="BZ168" s="101" t="s">
        <v>1758</v>
      </c>
      <c r="CA168" s="74"/>
      <c r="CB168" s="74"/>
      <c r="CC168" s="74"/>
    </row>
    <row r="169" spans="56:81">
      <c r="BD169" s="103" t="s">
        <v>982</v>
      </c>
      <c r="BL169" s="74"/>
      <c r="BM169" s="74"/>
      <c r="BN169" s="74"/>
      <c r="BO169" s="74"/>
      <c r="BP169" s="74"/>
      <c r="BQ169" s="74"/>
      <c r="BR169" s="74"/>
      <c r="BS169" s="74"/>
      <c r="BT169" s="74"/>
      <c r="BU169" s="104" t="s">
        <v>1759</v>
      </c>
      <c r="BV169" s="101" t="s">
        <v>1760</v>
      </c>
      <c r="BW169" s="101" t="s">
        <v>1761</v>
      </c>
      <c r="BX169" s="101" t="s">
        <v>1762</v>
      </c>
      <c r="BY169" s="101" t="s">
        <v>1763</v>
      </c>
      <c r="BZ169" s="101" t="s">
        <v>1764</v>
      </c>
      <c r="CA169" s="74"/>
      <c r="CB169" s="74"/>
      <c r="CC169" s="74"/>
    </row>
    <row r="170" spans="56:81">
      <c r="BD170" s="103" t="s">
        <v>846</v>
      </c>
      <c r="BL170" s="74"/>
      <c r="BM170" s="74"/>
      <c r="BN170" s="74"/>
      <c r="BO170" s="74"/>
      <c r="BP170" s="74"/>
      <c r="BQ170" s="74"/>
      <c r="BR170" s="74"/>
      <c r="BS170" s="74"/>
      <c r="BT170" s="74"/>
      <c r="BU170" s="104" t="s">
        <v>1765</v>
      </c>
      <c r="BV170" s="101" t="s">
        <v>846</v>
      </c>
      <c r="BW170" s="101" t="s">
        <v>1766</v>
      </c>
      <c r="BX170" s="101" t="s">
        <v>1767</v>
      </c>
      <c r="BY170" s="101" t="s">
        <v>1768</v>
      </c>
      <c r="BZ170" s="101" t="s">
        <v>1769</v>
      </c>
      <c r="CA170" s="74"/>
      <c r="CB170" s="74"/>
      <c r="CC170" s="74"/>
    </row>
    <row r="171" spans="56:81">
      <c r="BD171" s="103" t="s">
        <v>847</v>
      </c>
      <c r="BL171" s="74"/>
      <c r="BM171" s="74"/>
      <c r="BN171" s="74"/>
      <c r="BO171" s="74"/>
      <c r="BP171" s="74"/>
      <c r="BQ171" s="74"/>
      <c r="BR171" s="74"/>
      <c r="BS171" s="74"/>
      <c r="BT171" s="74"/>
      <c r="BU171" s="104" t="s">
        <v>1770</v>
      </c>
      <c r="BV171" s="101" t="s">
        <v>1771</v>
      </c>
      <c r="BW171" s="101" t="s">
        <v>1772</v>
      </c>
      <c r="BX171" s="101" t="s">
        <v>1773</v>
      </c>
      <c r="BY171" s="101" t="s">
        <v>1774</v>
      </c>
      <c r="BZ171" s="101" t="s">
        <v>1774</v>
      </c>
      <c r="CA171" s="74"/>
      <c r="CB171" s="74"/>
      <c r="CC171" s="74"/>
    </row>
    <row r="172" spans="56:81">
      <c r="BD172" s="103" t="s">
        <v>848</v>
      </c>
      <c r="BL172" s="74"/>
      <c r="BM172" s="74"/>
      <c r="BN172" s="74"/>
      <c r="BO172" s="74"/>
      <c r="BP172" s="74"/>
      <c r="BQ172" s="74"/>
      <c r="BR172" s="74"/>
      <c r="BS172" s="74"/>
      <c r="BT172" s="74"/>
      <c r="BU172" s="104" t="s">
        <v>1775</v>
      </c>
      <c r="BV172" s="101" t="s">
        <v>848</v>
      </c>
      <c r="BW172" s="101" t="s">
        <v>1776</v>
      </c>
      <c r="BX172" s="101" t="s">
        <v>1777</v>
      </c>
      <c r="BY172" s="101" t="s">
        <v>1778</v>
      </c>
      <c r="BZ172" s="101" t="s">
        <v>1778</v>
      </c>
      <c r="CA172" s="74"/>
      <c r="CB172" s="74"/>
      <c r="CC172" s="74"/>
    </row>
    <row r="173" spans="56:81">
      <c r="BD173" s="103" t="s">
        <v>849</v>
      </c>
      <c r="BL173" s="74"/>
      <c r="BM173" s="74"/>
      <c r="BN173" s="74"/>
      <c r="BO173" s="74"/>
      <c r="BP173" s="74"/>
      <c r="BQ173" s="74"/>
      <c r="BR173" s="74"/>
      <c r="BS173" s="74"/>
      <c r="BT173" s="74"/>
      <c r="BU173" s="104" t="s">
        <v>1779</v>
      </c>
      <c r="BV173" s="101" t="s">
        <v>1780</v>
      </c>
      <c r="BW173" s="101" t="s">
        <v>1781</v>
      </c>
      <c r="BX173" s="101" t="s">
        <v>1782</v>
      </c>
      <c r="BY173" s="101" t="s">
        <v>1783</v>
      </c>
      <c r="BZ173" s="101" t="s">
        <v>1784</v>
      </c>
      <c r="CA173" s="74"/>
      <c r="CB173" s="74"/>
      <c r="CC173" s="74"/>
    </row>
    <row r="174" spans="56:81">
      <c r="BD174" s="103" t="s">
        <v>983</v>
      </c>
      <c r="BL174" s="74"/>
      <c r="BM174" s="74"/>
      <c r="BN174" s="74"/>
      <c r="BO174" s="74"/>
      <c r="BP174" s="74"/>
      <c r="BQ174" s="74"/>
      <c r="BR174" s="74"/>
      <c r="BS174" s="74"/>
      <c r="BT174" s="74"/>
      <c r="BU174" s="104" t="s">
        <v>1785</v>
      </c>
      <c r="BV174" s="101" t="s">
        <v>1786</v>
      </c>
      <c r="BW174" s="101" t="s">
        <v>1787</v>
      </c>
      <c r="BX174" s="101" t="s">
        <v>1788</v>
      </c>
      <c r="BY174" s="101" t="s">
        <v>1789</v>
      </c>
      <c r="BZ174" s="101" t="s">
        <v>1790</v>
      </c>
      <c r="CA174" s="74"/>
      <c r="CB174" s="74"/>
      <c r="CC174" s="74"/>
    </row>
    <row r="175" spans="56:81">
      <c r="BD175" s="103" t="s">
        <v>850</v>
      </c>
      <c r="BL175" s="74"/>
      <c r="BM175" s="74"/>
      <c r="BN175" s="74"/>
      <c r="BO175" s="74"/>
      <c r="BP175" s="74"/>
      <c r="BQ175" s="74"/>
      <c r="BR175" s="74"/>
      <c r="BS175" s="74"/>
      <c r="BT175" s="74"/>
      <c r="BU175" s="104" t="s">
        <v>1791</v>
      </c>
      <c r="BV175" s="101" t="s">
        <v>850</v>
      </c>
      <c r="BW175" s="101" t="s">
        <v>1792</v>
      </c>
      <c r="BX175" s="101" t="s">
        <v>1793</v>
      </c>
      <c r="BY175" s="101" t="s">
        <v>1794</v>
      </c>
      <c r="BZ175" s="101" t="s">
        <v>1794</v>
      </c>
      <c r="CA175" s="74"/>
      <c r="CB175" s="74"/>
      <c r="CC175" s="74"/>
    </row>
    <row r="176" spans="56:81">
      <c r="BD176" s="103" t="s">
        <v>984</v>
      </c>
      <c r="BL176" s="74"/>
      <c r="BM176" s="74"/>
      <c r="BN176" s="74"/>
      <c r="BO176" s="74"/>
      <c r="BP176" s="74"/>
      <c r="BQ176" s="74"/>
      <c r="BR176" s="74"/>
      <c r="BS176" s="74"/>
      <c r="BT176" s="74"/>
      <c r="BU176" s="104" t="s">
        <v>1795</v>
      </c>
      <c r="BV176" s="101" t="s">
        <v>621</v>
      </c>
      <c r="BW176" s="101" t="s">
        <v>622</v>
      </c>
      <c r="BX176" s="101" t="s">
        <v>623</v>
      </c>
      <c r="BY176" s="101" t="s">
        <v>624</v>
      </c>
      <c r="BZ176" s="101" t="s">
        <v>625</v>
      </c>
      <c r="CA176" s="74"/>
      <c r="CB176" s="74"/>
      <c r="CC176" s="74"/>
    </row>
    <row r="177" spans="56:81">
      <c r="BD177" s="103" t="s">
        <v>985</v>
      </c>
      <c r="BL177" s="74"/>
      <c r="BM177" s="74"/>
      <c r="BN177" s="74"/>
      <c r="BO177" s="74"/>
      <c r="BP177" s="74"/>
      <c r="BQ177" s="74"/>
      <c r="BR177" s="74"/>
      <c r="BS177" s="74"/>
      <c r="BT177" s="74"/>
      <c r="BU177" s="104" t="s">
        <v>626</v>
      </c>
      <c r="BV177" s="101" t="s">
        <v>627</v>
      </c>
      <c r="BW177" s="101" t="s">
        <v>628</v>
      </c>
      <c r="BX177" s="101" t="s">
        <v>629</v>
      </c>
      <c r="BY177" s="101" t="s">
        <v>630</v>
      </c>
      <c r="BZ177" s="101" t="s">
        <v>631</v>
      </c>
      <c r="CA177" s="74"/>
      <c r="CB177" s="74"/>
      <c r="CC177" s="74"/>
    </row>
    <row r="178" spans="56:81">
      <c r="BD178" s="103" t="s">
        <v>851</v>
      </c>
      <c r="BL178" s="74"/>
      <c r="BM178" s="74"/>
      <c r="BN178" s="74"/>
      <c r="BO178" s="74"/>
      <c r="BP178" s="74"/>
      <c r="BQ178" s="74"/>
      <c r="BR178" s="74"/>
      <c r="BS178" s="74"/>
      <c r="BT178" s="74"/>
      <c r="BU178" s="104" t="s">
        <v>632</v>
      </c>
      <c r="BV178" s="101" t="s">
        <v>851</v>
      </c>
      <c r="BW178" s="101" t="s">
        <v>633</v>
      </c>
      <c r="BX178" s="101" t="s">
        <v>634</v>
      </c>
      <c r="BY178" s="101" t="s">
        <v>635</v>
      </c>
      <c r="BZ178" s="101" t="s">
        <v>636</v>
      </c>
      <c r="CA178" s="74"/>
      <c r="CB178" s="74"/>
      <c r="CC178" s="74"/>
    </row>
    <row r="179" spans="56:81">
      <c r="BD179" s="103" t="s">
        <v>1383</v>
      </c>
      <c r="BL179" s="74"/>
      <c r="BM179" s="74"/>
      <c r="BN179" s="74"/>
      <c r="BO179" s="74"/>
      <c r="BP179" s="74"/>
      <c r="BQ179" s="74"/>
      <c r="BR179" s="74"/>
      <c r="BS179" s="74"/>
      <c r="BT179" s="74"/>
      <c r="BU179" s="104" t="s">
        <v>637</v>
      </c>
      <c r="BV179" s="101" t="s">
        <v>1383</v>
      </c>
      <c r="BW179" s="101" t="s">
        <v>638</v>
      </c>
      <c r="BX179" s="101" t="s">
        <v>639</v>
      </c>
      <c r="BY179" s="101" t="s">
        <v>640</v>
      </c>
      <c r="BZ179" s="101" t="s">
        <v>641</v>
      </c>
      <c r="CA179" s="74"/>
      <c r="CB179" s="74"/>
      <c r="CC179" s="74"/>
    </row>
    <row r="180" spans="56:81">
      <c r="BD180" s="103" t="s">
        <v>986</v>
      </c>
      <c r="BL180" s="74"/>
      <c r="BM180" s="74"/>
      <c r="BN180" s="74"/>
      <c r="BO180" s="74"/>
      <c r="BP180" s="74"/>
      <c r="BQ180" s="74"/>
      <c r="BR180" s="74"/>
      <c r="BS180" s="74"/>
      <c r="BT180" s="74"/>
      <c r="BU180" s="104" t="s">
        <v>642</v>
      </c>
      <c r="BV180" s="101" t="s">
        <v>643</v>
      </c>
      <c r="BW180" s="101" t="s">
        <v>644</v>
      </c>
      <c r="BX180" s="101" t="s">
        <v>645</v>
      </c>
      <c r="BY180" s="101" t="s">
        <v>646</v>
      </c>
      <c r="BZ180" s="101" t="s">
        <v>647</v>
      </c>
      <c r="CA180" s="74"/>
      <c r="CB180" s="74"/>
      <c r="CC180" s="74"/>
    </row>
    <row r="181" spans="56:81">
      <c r="BD181" s="103" t="s">
        <v>1384</v>
      </c>
      <c r="BL181" s="74"/>
      <c r="BM181" s="74"/>
      <c r="BN181" s="74"/>
      <c r="BO181" s="74"/>
      <c r="BP181" s="74"/>
      <c r="BQ181" s="74"/>
      <c r="BR181" s="74"/>
      <c r="BS181" s="74"/>
      <c r="BT181" s="74"/>
      <c r="BU181" s="104" t="s">
        <v>648</v>
      </c>
      <c r="BV181" s="101" t="s">
        <v>1384</v>
      </c>
      <c r="BW181" s="101" t="s">
        <v>649</v>
      </c>
      <c r="BX181" s="101" t="s">
        <v>650</v>
      </c>
      <c r="BY181" s="101" t="s">
        <v>651</v>
      </c>
      <c r="BZ181" s="101" t="s">
        <v>652</v>
      </c>
      <c r="CA181" s="74"/>
      <c r="CB181" s="74"/>
      <c r="CC181" s="74"/>
    </row>
    <row r="182" spans="56:81">
      <c r="BD182" s="103" t="s">
        <v>1385</v>
      </c>
      <c r="BL182" s="74"/>
      <c r="BM182" s="74"/>
      <c r="BN182" s="74"/>
      <c r="BO182" s="74"/>
      <c r="BP182" s="74"/>
      <c r="BQ182" s="74"/>
      <c r="BR182" s="74"/>
      <c r="BS182" s="74"/>
      <c r="BT182" s="74"/>
      <c r="BU182" s="104" t="s">
        <v>653</v>
      </c>
      <c r="BV182" s="101" t="s">
        <v>1385</v>
      </c>
      <c r="BW182" s="101" t="s">
        <v>654</v>
      </c>
      <c r="BX182" s="101" t="s">
        <v>655</v>
      </c>
      <c r="BY182" s="101" t="s">
        <v>656</v>
      </c>
      <c r="BZ182" s="101" t="s">
        <v>657</v>
      </c>
      <c r="CA182" s="74"/>
      <c r="CB182" s="74"/>
      <c r="CC182" s="74"/>
    </row>
    <row r="183" spans="56:81">
      <c r="BD183" s="103" t="s">
        <v>1386</v>
      </c>
      <c r="BL183" s="74"/>
      <c r="BM183" s="74"/>
      <c r="BN183" s="74"/>
      <c r="BO183" s="74"/>
      <c r="BP183" s="74"/>
      <c r="BQ183" s="74"/>
      <c r="BR183" s="74"/>
      <c r="BS183" s="74"/>
      <c r="BT183" s="74"/>
      <c r="BU183" s="104" t="s">
        <v>658</v>
      </c>
      <c r="BV183" s="101" t="s">
        <v>1386</v>
      </c>
      <c r="BW183" s="101" t="s">
        <v>659</v>
      </c>
      <c r="BX183" s="101" t="s">
        <v>660</v>
      </c>
      <c r="BY183" s="101" t="s">
        <v>661</v>
      </c>
      <c r="BZ183" s="101" t="s">
        <v>662</v>
      </c>
      <c r="CA183" s="74"/>
      <c r="CB183" s="74"/>
      <c r="CC183" s="74"/>
    </row>
    <row r="184" spans="56:81">
      <c r="BD184" s="103" t="s">
        <v>1387</v>
      </c>
      <c r="BL184" s="74"/>
      <c r="BM184" s="74"/>
      <c r="BN184" s="74"/>
      <c r="BO184" s="74"/>
      <c r="BP184" s="74"/>
      <c r="BQ184" s="74"/>
      <c r="BR184" s="74"/>
      <c r="BS184" s="74"/>
      <c r="BT184" s="74"/>
      <c r="BU184" s="104" t="s">
        <v>663</v>
      </c>
      <c r="BV184" s="101" t="s">
        <v>1387</v>
      </c>
      <c r="BW184" s="101" t="s">
        <v>664</v>
      </c>
      <c r="BX184" s="101" t="s">
        <v>742</v>
      </c>
      <c r="BY184" s="101" t="s">
        <v>743</v>
      </c>
      <c r="BZ184" s="101" t="s">
        <v>744</v>
      </c>
      <c r="CA184" s="74"/>
      <c r="CB184" s="74"/>
      <c r="CC184" s="74"/>
    </row>
    <row r="185" spans="56:81">
      <c r="BD185" s="103" t="s">
        <v>1388</v>
      </c>
      <c r="BL185" s="74"/>
      <c r="BM185" s="74"/>
      <c r="BN185" s="74"/>
      <c r="BO185" s="74"/>
      <c r="BP185" s="74"/>
      <c r="BQ185" s="74"/>
      <c r="BR185" s="74"/>
      <c r="BS185" s="74"/>
      <c r="BT185" s="74"/>
      <c r="BU185" s="104" t="s">
        <v>745</v>
      </c>
      <c r="BV185" s="101" t="s">
        <v>1388</v>
      </c>
      <c r="BW185" s="101" t="s">
        <v>121</v>
      </c>
      <c r="BX185" s="101" t="s">
        <v>122</v>
      </c>
      <c r="BY185" s="101" t="s">
        <v>123</v>
      </c>
      <c r="BZ185" s="101" t="s">
        <v>124</v>
      </c>
      <c r="CA185" s="74"/>
      <c r="CB185" s="74"/>
      <c r="CC185" s="74"/>
    </row>
    <row r="186" spans="56:81">
      <c r="BD186" s="103" t="s">
        <v>1389</v>
      </c>
      <c r="BL186" s="74"/>
      <c r="BM186" s="74"/>
      <c r="BN186" s="74"/>
      <c r="BO186" s="74"/>
      <c r="BP186" s="74"/>
      <c r="BQ186" s="74"/>
      <c r="BR186" s="74"/>
      <c r="BS186" s="74"/>
      <c r="BT186" s="74"/>
      <c r="BU186" s="104" t="s">
        <v>125</v>
      </c>
      <c r="BV186" s="101" t="s">
        <v>1389</v>
      </c>
      <c r="BW186" s="101" t="s">
        <v>126</v>
      </c>
      <c r="BX186" s="101" t="s">
        <v>127</v>
      </c>
      <c r="BY186" s="101" t="s">
        <v>128</v>
      </c>
      <c r="BZ186" s="101" t="s">
        <v>129</v>
      </c>
      <c r="CA186" s="74"/>
      <c r="CB186" s="74"/>
      <c r="CC186" s="74"/>
    </row>
    <row r="187" spans="56:81">
      <c r="BD187" s="103" t="s">
        <v>837</v>
      </c>
      <c r="BL187" s="74"/>
      <c r="BM187" s="74"/>
      <c r="BN187" s="74"/>
      <c r="BO187" s="74"/>
      <c r="BP187" s="74"/>
      <c r="BQ187" s="74"/>
      <c r="BR187" s="74"/>
      <c r="BS187" s="74"/>
      <c r="BT187" s="74"/>
      <c r="BU187" s="104" t="s">
        <v>130</v>
      </c>
      <c r="BV187" s="101" t="s">
        <v>837</v>
      </c>
      <c r="BW187" s="101" t="s">
        <v>131</v>
      </c>
      <c r="BX187" s="101" t="s">
        <v>132</v>
      </c>
      <c r="BY187" s="101" t="s">
        <v>133</v>
      </c>
      <c r="BZ187" s="101" t="s">
        <v>134</v>
      </c>
      <c r="CA187" s="74"/>
      <c r="CB187" s="74"/>
      <c r="CC187" s="74"/>
    </row>
    <row r="188" spans="56:81">
      <c r="BD188" s="103" t="s">
        <v>1391</v>
      </c>
      <c r="BL188" s="74"/>
      <c r="BM188" s="74"/>
      <c r="BN188" s="74"/>
      <c r="BO188" s="74"/>
      <c r="BP188" s="74"/>
      <c r="BQ188" s="74"/>
      <c r="BR188" s="74"/>
      <c r="BS188" s="74"/>
      <c r="BT188" s="74"/>
      <c r="BU188" s="104" t="s">
        <v>135</v>
      </c>
      <c r="BV188" s="101" t="s">
        <v>136</v>
      </c>
      <c r="BW188" s="101" t="s">
        <v>137</v>
      </c>
      <c r="BX188" s="101" t="s">
        <v>138</v>
      </c>
      <c r="BY188" s="101" t="s">
        <v>139</v>
      </c>
      <c r="BZ188" s="101" t="s">
        <v>140</v>
      </c>
      <c r="CA188" s="74"/>
      <c r="CB188" s="74"/>
      <c r="CC188" s="74"/>
    </row>
    <row r="189" spans="56:81">
      <c r="BD189" s="103" t="s">
        <v>927</v>
      </c>
      <c r="BL189" s="74"/>
      <c r="BM189" s="74"/>
      <c r="BN189" s="74"/>
      <c r="BO189" s="74"/>
      <c r="BP189" s="74"/>
      <c r="BQ189" s="74"/>
      <c r="BR189" s="74"/>
      <c r="BS189" s="74"/>
      <c r="BT189" s="74"/>
      <c r="BU189" s="104" t="s">
        <v>141</v>
      </c>
      <c r="BV189" s="101" t="s">
        <v>142</v>
      </c>
      <c r="BW189" s="101" t="s">
        <v>143</v>
      </c>
      <c r="BX189" s="101" t="s">
        <v>144</v>
      </c>
      <c r="BY189" s="101" t="s">
        <v>145</v>
      </c>
      <c r="BZ189" s="101" t="s">
        <v>146</v>
      </c>
      <c r="CA189" s="74"/>
      <c r="CB189" s="74"/>
      <c r="CC189" s="74"/>
    </row>
    <row r="190" spans="56:81">
      <c r="BD190" s="103" t="s">
        <v>1392</v>
      </c>
      <c r="BL190" s="74"/>
      <c r="BM190" s="74"/>
      <c r="BN190" s="74"/>
      <c r="BO190" s="74"/>
      <c r="BP190" s="74"/>
      <c r="BQ190" s="74"/>
      <c r="BR190" s="74"/>
      <c r="BS190" s="74"/>
      <c r="BT190" s="74"/>
      <c r="BU190" s="104" t="s">
        <v>147</v>
      </c>
      <c r="BV190" s="101" t="s">
        <v>1392</v>
      </c>
      <c r="BW190" s="101" t="s">
        <v>148</v>
      </c>
      <c r="BX190" s="101" t="s">
        <v>149</v>
      </c>
      <c r="BY190" s="101" t="s">
        <v>150</v>
      </c>
      <c r="BZ190" s="101" t="s">
        <v>151</v>
      </c>
      <c r="CA190" s="74"/>
      <c r="CB190" s="74"/>
      <c r="CC190" s="74"/>
    </row>
    <row r="191" spans="56:81">
      <c r="BD191" s="103" t="s">
        <v>1393</v>
      </c>
      <c r="BL191" s="74"/>
      <c r="BM191" s="74"/>
      <c r="BN191" s="74"/>
      <c r="BO191" s="74"/>
      <c r="BP191" s="74"/>
      <c r="BQ191" s="74"/>
      <c r="BR191" s="74"/>
      <c r="BS191" s="74"/>
      <c r="BT191" s="74"/>
      <c r="BU191" s="104" t="s">
        <v>152</v>
      </c>
      <c r="BV191" s="101" t="s">
        <v>153</v>
      </c>
      <c r="BW191" s="101" t="s">
        <v>154</v>
      </c>
      <c r="BX191" s="101" t="s">
        <v>155</v>
      </c>
      <c r="BY191" s="101" t="s">
        <v>156</v>
      </c>
      <c r="BZ191" s="101" t="s">
        <v>157</v>
      </c>
      <c r="CA191" s="74"/>
      <c r="CB191" s="74"/>
      <c r="CC191" s="74"/>
    </row>
    <row r="192" spans="56:81">
      <c r="BD192" s="103" t="s">
        <v>1394</v>
      </c>
      <c r="BL192" s="74"/>
      <c r="BM192" s="74"/>
      <c r="BN192" s="74"/>
      <c r="BO192" s="74"/>
      <c r="BP192" s="74"/>
      <c r="BQ192" s="74"/>
      <c r="BR192" s="74"/>
      <c r="BS192" s="74"/>
      <c r="BT192" s="74"/>
      <c r="BU192" s="104" t="s">
        <v>158</v>
      </c>
      <c r="BV192" s="101" t="s">
        <v>159</v>
      </c>
      <c r="BW192" s="101" t="s">
        <v>160</v>
      </c>
      <c r="BX192" s="101" t="s">
        <v>161</v>
      </c>
      <c r="BY192" s="101" t="s">
        <v>162</v>
      </c>
      <c r="BZ192" s="101" t="s">
        <v>162</v>
      </c>
      <c r="CA192" s="74"/>
      <c r="CB192" s="74"/>
      <c r="CC192" s="74"/>
    </row>
    <row r="193" spans="64:81">
      <c r="BL193" s="74"/>
      <c r="BM193" s="74"/>
      <c r="BN193" s="74"/>
      <c r="BO193" s="74"/>
      <c r="BP193" s="74"/>
      <c r="BQ193" s="74"/>
      <c r="BR193" s="74"/>
      <c r="BS193" s="74"/>
      <c r="BT193" s="74"/>
      <c r="BU193" s="74"/>
      <c r="BV193" s="74"/>
      <c r="BW193" s="74"/>
      <c r="BX193" s="74"/>
      <c r="BY193" s="74"/>
      <c r="BZ193" s="74"/>
      <c r="CA193" s="74"/>
      <c r="CB193" s="74"/>
      <c r="CC193" s="74"/>
    </row>
    <row r="194" spans="64:81">
      <c r="BL194" s="74"/>
      <c r="BM194" s="74"/>
      <c r="BN194" s="74"/>
      <c r="BO194" s="74"/>
      <c r="BP194" s="74"/>
      <c r="BQ194" s="74"/>
      <c r="BR194" s="74"/>
      <c r="BS194" s="74"/>
      <c r="BT194" s="74"/>
      <c r="BU194" s="74"/>
      <c r="BV194" s="74"/>
      <c r="BW194" s="74"/>
      <c r="BX194" s="74"/>
      <c r="BY194" s="74"/>
      <c r="BZ194" s="74"/>
      <c r="CA194" s="74"/>
      <c r="CB194" s="74"/>
      <c r="CC194" s="74"/>
    </row>
    <row r="195" spans="64:81">
      <c r="BL195" s="74"/>
      <c r="BM195" s="74"/>
      <c r="BN195" s="74"/>
      <c r="BO195" s="74"/>
      <c r="BP195" s="74"/>
      <c r="BQ195" s="74"/>
      <c r="BR195" s="74"/>
      <c r="BS195" s="74"/>
      <c r="BT195" s="74"/>
      <c r="BU195" s="74"/>
      <c r="BV195" s="74"/>
      <c r="BW195" s="74"/>
      <c r="BX195" s="74"/>
      <c r="BY195" s="74"/>
      <c r="BZ195" s="74"/>
      <c r="CA195" s="74"/>
      <c r="CB195" s="74"/>
      <c r="CC195" s="74"/>
    </row>
    <row r="196" spans="64:81">
      <c r="BL196" s="74"/>
      <c r="BM196" s="74"/>
      <c r="BN196" s="74"/>
      <c r="BO196" s="74"/>
      <c r="BP196" s="74"/>
      <c r="BQ196" s="74"/>
      <c r="BR196" s="74"/>
      <c r="BS196" s="74"/>
      <c r="BT196" s="74"/>
      <c r="BU196" s="74"/>
      <c r="BV196" s="74"/>
      <c r="BW196" s="74"/>
      <c r="BX196" s="74"/>
      <c r="BY196" s="74"/>
      <c r="BZ196" s="74"/>
      <c r="CA196" s="74"/>
      <c r="CB196" s="74"/>
      <c r="CC196" s="74"/>
    </row>
    <row r="197" spans="64:81">
      <c r="BL197" s="74"/>
      <c r="BM197" s="74"/>
      <c r="BN197" s="74"/>
      <c r="BO197" s="74"/>
      <c r="BP197" s="74"/>
      <c r="BQ197" s="74"/>
      <c r="BR197" s="74"/>
      <c r="BS197" s="74"/>
      <c r="BT197" s="74"/>
      <c r="BU197" s="74"/>
      <c r="BV197" s="74"/>
      <c r="BW197" s="74"/>
      <c r="BX197" s="74"/>
      <c r="BY197" s="74"/>
      <c r="BZ197" s="74"/>
      <c r="CA197" s="74"/>
      <c r="CB197" s="74"/>
      <c r="CC197" s="74"/>
    </row>
    <row r="198" spans="64:81">
      <c r="BL198" s="74"/>
      <c r="BM198" s="74"/>
      <c r="BN198" s="74"/>
      <c r="BO198" s="74"/>
      <c r="BP198" s="74"/>
      <c r="BQ198" s="74"/>
      <c r="BR198" s="74"/>
      <c r="BS198" s="74"/>
      <c r="BT198" s="74"/>
      <c r="BU198" s="74"/>
      <c r="BV198" s="74"/>
      <c r="BW198" s="74"/>
      <c r="BX198" s="74"/>
      <c r="BY198" s="74"/>
      <c r="BZ198" s="74"/>
      <c r="CA198" s="74"/>
      <c r="CB198" s="74"/>
      <c r="CC198" s="74"/>
    </row>
    <row r="199" spans="64:81">
      <c r="BL199" s="74"/>
      <c r="BM199" s="74"/>
      <c r="BN199" s="74"/>
      <c r="BO199" s="74"/>
      <c r="BP199" s="74"/>
      <c r="BQ199" s="74"/>
      <c r="BR199" s="74"/>
      <c r="BS199" s="74"/>
      <c r="BT199" s="74"/>
      <c r="BU199" s="74"/>
      <c r="BV199" s="74"/>
      <c r="BW199" s="74"/>
      <c r="BX199" s="74"/>
      <c r="BY199" s="74"/>
      <c r="BZ199" s="74"/>
      <c r="CA199" s="74"/>
      <c r="CB199" s="74"/>
      <c r="CC199" s="74"/>
    </row>
    <row r="200" spans="64:81">
      <c r="BL200" s="74"/>
      <c r="BM200" s="74"/>
      <c r="BN200" s="74"/>
      <c r="BO200" s="74"/>
      <c r="BP200" s="74"/>
      <c r="BQ200" s="74"/>
      <c r="BR200" s="74"/>
      <c r="BS200" s="74"/>
      <c r="BT200" s="74"/>
      <c r="BU200" s="74"/>
      <c r="BV200" s="74"/>
      <c r="BW200" s="74"/>
      <c r="BX200" s="74"/>
      <c r="BY200" s="74"/>
      <c r="BZ200" s="74"/>
      <c r="CA200" s="74"/>
      <c r="CB200" s="74"/>
      <c r="CC200" s="74"/>
    </row>
    <row r="201" spans="64:81">
      <c r="BL201" s="74"/>
      <c r="BM201" s="74"/>
      <c r="BN201" s="74"/>
      <c r="BO201" s="74"/>
      <c r="BP201" s="74"/>
      <c r="BQ201" s="74"/>
      <c r="BR201" s="74"/>
      <c r="BS201" s="74"/>
      <c r="BT201" s="74"/>
      <c r="BU201" s="74"/>
      <c r="BV201" s="74"/>
      <c r="BW201" s="74"/>
      <c r="BX201" s="74"/>
      <c r="BY201" s="74"/>
      <c r="BZ201" s="74"/>
      <c r="CA201" s="74"/>
      <c r="CB201" s="74"/>
      <c r="CC201" s="74"/>
    </row>
    <row r="202" spans="64:81">
      <c r="BL202" s="74"/>
      <c r="BM202" s="74"/>
      <c r="BN202" s="74"/>
      <c r="BO202" s="74"/>
      <c r="BP202" s="74"/>
      <c r="BQ202" s="74"/>
      <c r="BR202" s="74"/>
      <c r="BS202" s="74"/>
      <c r="BT202" s="74"/>
      <c r="BU202" s="74"/>
      <c r="BV202" s="74"/>
      <c r="BW202" s="74"/>
      <c r="BX202" s="74"/>
      <c r="BY202" s="74"/>
      <c r="BZ202" s="74"/>
      <c r="CA202" s="74"/>
      <c r="CB202" s="74"/>
      <c r="CC202" s="74"/>
    </row>
    <row r="203" spans="64:81">
      <c r="BL203" s="74"/>
      <c r="BM203" s="74"/>
      <c r="BN203" s="74"/>
      <c r="BO203" s="74"/>
      <c r="BP203" s="74"/>
      <c r="BQ203" s="74"/>
      <c r="BR203" s="74"/>
      <c r="BS203" s="74"/>
      <c r="BT203" s="74"/>
      <c r="BU203" s="74"/>
      <c r="BV203" s="74"/>
      <c r="BW203" s="74"/>
      <c r="BX203" s="74"/>
      <c r="BY203" s="74"/>
      <c r="BZ203" s="74"/>
      <c r="CA203" s="74"/>
      <c r="CB203" s="74"/>
      <c r="CC203" s="74"/>
    </row>
    <row r="204" spans="64:81">
      <c r="BL204" s="74"/>
      <c r="BM204" s="74"/>
      <c r="BN204" s="74"/>
      <c r="BO204" s="74"/>
      <c r="BP204" s="74"/>
      <c r="BQ204" s="74"/>
      <c r="BR204" s="74"/>
      <c r="BS204" s="74"/>
      <c r="BT204" s="74"/>
      <c r="BU204" s="74"/>
      <c r="BV204" s="74"/>
      <c r="BW204" s="74"/>
      <c r="BX204" s="74"/>
      <c r="BY204" s="74"/>
      <c r="BZ204" s="74"/>
      <c r="CA204" s="74"/>
      <c r="CB204" s="74"/>
      <c r="CC204" s="74"/>
    </row>
    <row r="205" spans="64:81">
      <c r="BL205" s="74"/>
      <c r="BM205" s="74"/>
      <c r="BN205" s="74"/>
      <c r="BO205" s="74"/>
      <c r="BP205" s="74"/>
      <c r="BQ205" s="74"/>
      <c r="BR205" s="74"/>
      <c r="BS205" s="74"/>
      <c r="BT205" s="74"/>
      <c r="BU205" s="74"/>
      <c r="BV205" s="74"/>
      <c r="BW205" s="74"/>
      <c r="BX205" s="74"/>
      <c r="BY205" s="74"/>
      <c r="BZ205" s="74"/>
      <c r="CA205" s="74"/>
      <c r="CB205" s="74"/>
      <c r="CC205" s="74"/>
    </row>
    <row r="206" spans="64:81">
      <c r="BL206" s="74"/>
      <c r="BM206" s="74"/>
      <c r="BN206" s="74"/>
      <c r="BO206" s="74"/>
      <c r="BP206" s="74"/>
      <c r="BQ206" s="74"/>
      <c r="BR206" s="74"/>
      <c r="BS206" s="74"/>
      <c r="BT206" s="74"/>
      <c r="BU206" s="74"/>
      <c r="BV206" s="74"/>
      <c r="BW206" s="74"/>
      <c r="BX206" s="74"/>
      <c r="BY206" s="74"/>
      <c r="BZ206" s="74"/>
      <c r="CA206" s="74"/>
      <c r="CB206" s="74"/>
      <c r="CC206" s="74"/>
    </row>
    <row r="207" spans="64:81">
      <c r="BL207" s="74"/>
      <c r="BM207" s="74"/>
      <c r="BN207" s="74"/>
      <c r="BO207" s="74"/>
      <c r="BP207" s="74"/>
      <c r="BQ207" s="74"/>
      <c r="BR207" s="74"/>
      <c r="BS207" s="74"/>
      <c r="BT207" s="74"/>
      <c r="BU207" s="74"/>
      <c r="BV207" s="74"/>
      <c r="BW207" s="74"/>
      <c r="BX207" s="74"/>
      <c r="BY207" s="74"/>
      <c r="BZ207" s="74"/>
      <c r="CA207" s="74"/>
      <c r="CB207" s="74"/>
      <c r="CC207" s="74"/>
    </row>
    <row r="208" spans="64:81">
      <c r="BL208" s="74"/>
      <c r="BM208" s="74"/>
      <c r="BN208" s="74"/>
      <c r="BO208" s="74"/>
      <c r="BP208" s="74"/>
      <c r="BQ208" s="74"/>
      <c r="BR208" s="74"/>
      <c r="BS208" s="74"/>
      <c r="BT208" s="74"/>
      <c r="BU208" s="74"/>
      <c r="BV208" s="74"/>
      <c r="BW208" s="74"/>
      <c r="BX208" s="74"/>
      <c r="BY208" s="74"/>
      <c r="BZ208" s="74"/>
      <c r="CA208" s="74"/>
      <c r="CB208" s="74"/>
      <c r="CC208" s="74"/>
    </row>
    <row r="209" spans="64:81">
      <c r="BL209" s="74"/>
      <c r="BM209" s="74"/>
      <c r="BN209" s="74"/>
      <c r="BO209" s="74"/>
      <c r="BP209" s="74"/>
      <c r="BQ209" s="74"/>
      <c r="BR209" s="74"/>
      <c r="BS209" s="74"/>
      <c r="BT209" s="74"/>
      <c r="BU209" s="74"/>
      <c r="BV209" s="74"/>
      <c r="BW209" s="74"/>
      <c r="BX209" s="74"/>
      <c r="BY209" s="74"/>
      <c r="BZ209" s="74"/>
      <c r="CA209" s="74"/>
      <c r="CB209" s="74"/>
      <c r="CC209" s="74"/>
    </row>
    <row r="210" spans="64:81">
      <c r="BL210" s="74"/>
      <c r="BM210" s="74"/>
      <c r="BN210" s="74"/>
      <c r="BO210" s="74"/>
      <c r="BP210" s="74"/>
      <c r="BQ210" s="74"/>
      <c r="BR210" s="74"/>
      <c r="BS210" s="74"/>
      <c r="BT210" s="74"/>
      <c r="BU210" s="74"/>
      <c r="BV210" s="74"/>
      <c r="BW210" s="74"/>
      <c r="BX210" s="74"/>
      <c r="BY210" s="74"/>
      <c r="BZ210" s="74"/>
      <c r="CA210" s="74"/>
      <c r="CB210" s="74"/>
      <c r="CC210" s="74"/>
    </row>
    <row r="211" spans="64:81">
      <c r="BL211" s="74"/>
      <c r="BM211" s="74"/>
      <c r="BN211" s="74"/>
      <c r="BO211" s="74"/>
      <c r="BP211" s="74"/>
      <c r="BQ211" s="74"/>
      <c r="BR211" s="74"/>
      <c r="BS211" s="74"/>
      <c r="BT211" s="74"/>
      <c r="BU211" s="74"/>
      <c r="BV211" s="74"/>
      <c r="BW211" s="74"/>
      <c r="BX211" s="74"/>
      <c r="BY211" s="74"/>
      <c r="BZ211" s="74"/>
      <c r="CA211" s="74"/>
      <c r="CB211" s="74"/>
      <c r="CC211" s="74"/>
    </row>
    <row r="212" spans="64:81">
      <c r="BL212" s="74"/>
      <c r="BM212" s="74"/>
      <c r="BN212" s="74"/>
      <c r="BO212" s="74"/>
      <c r="BP212" s="74"/>
      <c r="BQ212" s="74"/>
      <c r="BR212" s="74"/>
      <c r="BS212" s="74"/>
      <c r="BT212" s="74"/>
      <c r="BU212" s="74"/>
      <c r="BV212" s="74"/>
      <c r="BW212" s="74"/>
      <c r="BX212" s="74"/>
      <c r="BY212" s="74"/>
      <c r="BZ212" s="74"/>
      <c r="CA212" s="74"/>
      <c r="CB212" s="74"/>
      <c r="CC212" s="74"/>
    </row>
    <row r="213" spans="64:81">
      <c r="BL213" s="74"/>
      <c r="BM213" s="74"/>
      <c r="BN213" s="74"/>
      <c r="BO213" s="74"/>
      <c r="BP213" s="74"/>
      <c r="BQ213" s="74"/>
      <c r="BR213" s="74"/>
      <c r="BS213" s="74"/>
      <c r="BT213" s="74"/>
      <c r="BU213" s="74"/>
      <c r="BV213" s="74"/>
      <c r="BW213" s="74"/>
      <c r="BX213" s="74"/>
      <c r="BY213" s="74"/>
      <c r="BZ213" s="74"/>
      <c r="CA213" s="74"/>
      <c r="CB213" s="74"/>
      <c r="CC213" s="74"/>
    </row>
    <row r="214" spans="64:81">
      <c r="BL214" s="74"/>
      <c r="BM214" s="74"/>
      <c r="BN214" s="74"/>
      <c r="BO214" s="74"/>
      <c r="BP214" s="74"/>
      <c r="BQ214" s="74"/>
      <c r="BR214" s="74"/>
      <c r="BS214" s="74"/>
      <c r="BT214" s="74"/>
      <c r="BU214" s="74"/>
      <c r="BV214" s="74"/>
      <c r="BW214" s="74"/>
      <c r="BX214" s="74"/>
      <c r="BY214" s="74"/>
      <c r="BZ214" s="74"/>
      <c r="CA214" s="74"/>
      <c r="CB214" s="74"/>
      <c r="CC214" s="74"/>
    </row>
    <row r="215" spans="64:81">
      <c r="BL215" s="74"/>
      <c r="BM215" s="74"/>
      <c r="BN215" s="74"/>
      <c r="BO215" s="74"/>
      <c r="BP215" s="74"/>
      <c r="BQ215" s="74"/>
      <c r="BR215" s="74"/>
      <c r="BS215" s="74"/>
      <c r="BT215" s="74"/>
      <c r="BU215" s="74"/>
      <c r="BV215" s="74"/>
      <c r="BW215" s="74"/>
      <c r="BX215" s="74"/>
      <c r="BY215" s="74"/>
      <c r="BZ215" s="74"/>
      <c r="CA215" s="74"/>
      <c r="CB215" s="74"/>
      <c r="CC215" s="74"/>
    </row>
    <row r="216" spans="64:81">
      <c r="BL216" s="74"/>
      <c r="BM216" s="74"/>
      <c r="BN216" s="74"/>
      <c r="BO216" s="74"/>
      <c r="BP216" s="74"/>
      <c r="BQ216" s="74"/>
      <c r="BR216" s="74"/>
      <c r="BS216" s="74"/>
      <c r="BT216" s="74"/>
      <c r="BU216" s="74"/>
      <c r="BV216" s="74"/>
      <c r="BW216" s="74"/>
      <c r="BX216" s="74"/>
      <c r="BY216" s="74"/>
      <c r="BZ216" s="74"/>
      <c r="CA216" s="74"/>
      <c r="CB216" s="74"/>
      <c r="CC216" s="74"/>
    </row>
    <row r="217" spans="64:81">
      <c r="BL217" s="74"/>
      <c r="BM217" s="74"/>
      <c r="BN217" s="74"/>
      <c r="BO217" s="74"/>
      <c r="BP217" s="74"/>
      <c r="BQ217" s="74"/>
      <c r="BR217" s="74"/>
      <c r="BS217" s="74"/>
      <c r="BT217" s="74"/>
      <c r="BU217" s="74"/>
      <c r="BV217" s="74"/>
      <c r="BW217" s="74"/>
      <c r="BX217" s="74"/>
      <c r="BY217" s="74"/>
      <c r="BZ217" s="74"/>
      <c r="CA217" s="74"/>
      <c r="CB217" s="74"/>
      <c r="CC217" s="74"/>
    </row>
    <row r="218" spans="64:81">
      <c r="BL218" s="74"/>
      <c r="BM218" s="74"/>
      <c r="BN218" s="74"/>
      <c r="BO218" s="74"/>
      <c r="BP218" s="74"/>
      <c r="BQ218" s="74"/>
      <c r="BR218" s="74"/>
      <c r="BS218" s="74"/>
      <c r="BT218" s="74"/>
      <c r="BU218" s="74"/>
      <c r="BV218" s="74"/>
      <c r="BW218" s="74"/>
      <c r="BX218" s="74"/>
      <c r="BY218" s="74"/>
      <c r="BZ218" s="74"/>
      <c r="CA218" s="74"/>
      <c r="CB218" s="74"/>
      <c r="CC218" s="74"/>
    </row>
    <row r="219" spans="64:81">
      <c r="BL219" s="74"/>
      <c r="BM219" s="74"/>
      <c r="BN219" s="74"/>
      <c r="BO219" s="74"/>
      <c r="BP219" s="74"/>
      <c r="BQ219" s="74"/>
      <c r="BR219" s="74"/>
      <c r="BS219" s="74"/>
      <c r="BT219" s="74"/>
      <c r="BU219" s="74"/>
      <c r="BV219" s="74"/>
      <c r="BW219" s="74"/>
      <c r="BX219" s="74"/>
      <c r="BY219" s="74"/>
      <c r="BZ219" s="74"/>
      <c r="CA219" s="74"/>
      <c r="CB219" s="74"/>
      <c r="CC219" s="74"/>
    </row>
    <row r="220" spans="64:81">
      <c r="BL220" s="74"/>
      <c r="BM220" s="74"/>
      <c r="BN220" s="74"/>
      <c r="BO220" s="74"/>
      <c r="BP220" s="74"/>
      <c r="BQ220" s="74"/>
      <c r="BR220" s="74"/>
      <c r="BS220" s="74"/>
      <c r="BT220" s="74"/>
      <c r="BU220" s="74"/>
      <c r="BV220" s="74"/>
      <c r="BW220" s="74"/>
      <c r="BX220" s="74"/>
      <c r="BY220" s="74"/>
      <c r="BZ220" s="74"/>
      <c r="CA220" s="74"/>
      <c r="CB220" s="74"/>
      <c r="CC220" s="74"/>
    </row>
    <row r="221" spans="64:81">
      <c r="BL221" s="74"/>
      <c r="BM221" s="74"/>
      <c r="BN221" s="74"/>
      <c r="BO221" s="74"/>
      <c r="BP221" s="74"/>
      <c r="BQ221" s="74"/>
      <c r="BR221" s="74"/>
      <c r="BS221" s="74"/>
      <c r="BT221" s="74"/>
      <c r="BU221" s="74"/>
      <c r="BV221" s="74"/>
      <c r="BW221" s="74"/>
      <c r="BX221" s="74"/>
      <c r="BY221" s="74"/>
      <c r="BZ221" s="74"/>
      <c r="CA221" s="74"/>
      <c r="CB221" s="74"/>
      <c r="CC221" s="74"/>
    </row>
    <row r="222" spans="64:81">
      <c r="BL222" s="74"/>
      <c r="BM222" s="74"/>
      <c r="BN222" s="74"/>
      <c r="BO222" s="74"/>
      <c r="BP222" s="74"/>
      <c r="BQ222" s="74"/>
      <c r="BR222" s="74"/>
      <c r="BS222" s="74"/>
      <c r="BT222" s="74"/>
      <c r="BU222" s="74"/>
      <c r="BV222" s="74"/>
      <c r="BW222" s="74"/>
      <c r="BX222" s="74"/>
      <c r="BY222" s="74"/>
      <c r="BZ222" s="74"/>
      <c r="CA222" s="74"/>
      <c r="CB222" s="74"/>
      <c r="CC222" s="74"/>
    </row>
    <row r="223" spans="64:81">
      <c r="BL223" s="74"/>
      <c r="BM223" s="74"/>
      <c r="BN223" s="74"/>
      <c r="BO223" s="74"/>
      <c r="BP223" s="74"/>
      <c r="BQ223" s="74"/>
      <c r="BR223" s="74"/>
      <c r="BS223" s="74"/>
      <c r="BT223" s="74"/>
      <c r="BU223" s="74"/>
      <c r="BV223" s="74"/>
      <c r="BW223" s="74"/>
      <c r="BX223" s="74"/>
      <c r="BY223" s="74"/>
      <c r="BZ223" s="74"/>
      <c r="CA223" s="74"/>
      <c r="CB223" s="74"/>
      <c r="CC223" s="74"/>
    </row>
    <row r="224" spans="64:81">
      <c r="BL224" s="74"/>
      <c r="BM224" s="74"/>
      <c r="BN224" s="74"/>
      <c r="BO224" s="74"/>
      <c r="BP224" s="74"/>
      <c r="BQ224" s="74"/>
      <c r="BR224" s="74"/>
      <c r="BS224" s="74"/>
      <c r="BT224" s="74"/>
      <c r="BU224" s="74"/>
      <c r="BV224" s="74"/>
      <c r="BW224" s="74"/>
      <c r="BX224" s="74"/>
      <c r="BY224" s="74"/>
      <c r="BZ224" s="74"/>
      <c r="CA224" s="74"/>
      <c r="CB224" s="74"/>
      <c r="CC224" s="74"/>
    </row>
    <row r="225" spans="64:81">
      <c r="BL225" s="74"/>
      <c r="BM225" s="74"/>
      <c r="BN225" s="74"/>
      <c r="BO225" s="74"/>
      <c r="BP225" s="74"/>
      <c r="BQ225" s="74"/>
      <c r="BR225" s="74"/>
      <c r="BS225" s="74"/>
      <c r="BT225" s="74"/>
      <c r="BU225" s="74"/>
      <c r="BV225" s="74"/>
      <c r="BW225" s="74"/>
      <c r="BX225" s="74"/>
      <c r="BY225" s="74"/>
      <c r="BZ225" s="74"/>
      <c r="CA225" s="74"/>
      <c r="CB225" s="74"/>
      <c r="CC225" s="74"/>
    </row>
    <row r="226" spans="64:81">
      <c r="BL226" s="74"/>
      <c r="BM226" s="74"/>
      <c r="BN226" s="74"/>
      <c r="BO226" s="74"/>
      <c r="BP226" s="74"/>
      <c r="BQ226" s="74"/>
      <c r="BR226" s="74"/>
      <c r="BS226" s="74"/>
      <c r="BT226" s="74"/>
      <c r="BU226" s="74"/>
      <c r="BV226" s="74"/>
      <c r="BW226" s="74"/>
      <c r="BX226" s="74"/>
      <c r="BY226" s="74"/>
      <c r="BZ226" s="74"/>
      <c r="CA226" s="74"/>
      <c r="CB226" s="74"/>
      <c r="CC226" s="74"/>
    </row>
    <row r="227" spans="64:81">
      <c r="BL227" s="74"/>
      <c r="BM227" s="74"/>
      <c r="BN227" s="74"/>
      <c r="BO227" s="74"/>
      <c r="BP227" s="74"/>
      <c r="BQ227" s="74"/>
      <c r="BR227" s="74"/>
      <c r="BS227" s="74"/>
      <c r="BT227" s="74"/>
      <c r="BU227" s="74"/>
      <c r="BV227" s="74"/>
      <c r="BW227" s="74"/>
      <c r="BX227" s="74"/>
      <c r="BY227" s="74"/>
      <c r="BZ227" s="74"/>
      <c r="CA227" s="74"/>
      <c r="CB227" s="74"/>
      <c r="CC227" s="74"/>
    </row>
    <row r="228" spans="64:81">
      <c r="BL228" s="74"/>
      <c r="BM228" s="74"/>
      <c r="BN228" s="74"/>
      <c r="BO228" s="74"/>
      <c r="BP228" s="74"/>
      <c r="BQ228" s="74"/>
      <c r="BR228" s="74"/>
      <c r="BS228" s="74"/>
      <c r="BT228" s="74"/>
      <c r="BU228" s="74"/>
      <c r="BV228" s="74"/>
      <c r="BW228" s="74"/>
      <c r="BX228" s="74"/>
      <c r="BY228" s="74"/>
      <c r="BZ228" s="74"/>
      <c r="CA228" s="74"/>
      <c r="CB228" s="74"/>
      <c r="CC228" s="74"/>
    </row>
    <row r="229" spans="64:81">
      <c r="BL229" s="74"/>
      <c r="BM229" s="74"/>
      <c r="BN229" s="74"/>
      <c r="BO229" s="74"/>
      <c r="BP229" s="74"/>
      <c r="BQ229" s="74"/>
      <c r="BR229" s="74"/>
      <c r="BS229" s="74"/>
      <c r="BT229" s="74"/>
      <c r="BU229" s="74"/>
      <c r="BV229" s="74"/>
      <c r="BW229" s="74"/>
      <c r="BX229" s="74"/>
      <c r="BY229" s="74"/>
      <c r="BZ229" s="74"/>
      <c r="CA229" s="74"/>
      <c r="CB229" s="74"/>
      <c r="CC229" s="74"/>
    </row>
    <row r="230" spans="64:81">
      <c r="BL230" s="74"/>
      <c r="BM230" s="74"/>
      <c r="BN230" s="74"/>
      <c r="BO230" s="74"/>
      <c r="BP230" s="74"/>
      <c r="BQ230" s="74"/>
      <c r="BR230" s="74"/>
      <c r="BS230" s="74"/>
      <c r="BT230" s="74"/>
      <c r="BU230" s="74"/>
      <c r="BV230" s="74"/>
      <c r="BW230" s="74"/>
      <c r="BX230" s="74"/>
      <c r="BY230" s="74"/>
      <c r="BZ230" s="74"/>
      <c r="CA230" s="74"/>
      <c r="CB230" s="74"/>
      <c r="CC230" s="74"/>
    </row>
    <row r="231" spans="64:81">
      <c r="BL231" s="74"/>
      <c r="BM231" s="74"/>
      <c r="BN231" s="74"/>
      <c r="BO231" s="74"/>
      <c r="BP231" s="74"/>
      <c r="BQ231" s="74"/>
      <c r="BR231" s="74"/>
      <c r="BS231" s="74"/>
      <c r="BT231" s="74"/>
      <c r="BU231" s="74"/>
      <c r="BV231" s="74"/>
      <c r="BW231" s="74"/>
      <c r="BX231" s="74"/>
      <c r="BY231" s="74"/>
      <c r="BZ231" s="74"/>
      <c r="CA231" s="74"/>
      <c r="CB231" s="74"/>
      <c r="CC231" s="74"/>
    </row>
  </sheetData>
  <sheetProtection password="DF2C" sheet="1" objects="1" scenarios="1"/>
  <protectedRanges>
    <protectedRange sqref="L2" name="Rango34"/>
  </protectedRanges>
  <mergeCells count="44">
    <mergeCell ref="I5:J5"/>
    <mergeCell ref="G5:H5"/>
    <mergeCell ref="D17:N17"/>
    <mergeCell ref="D18:N18"/>
    <mergeCell ref="B24:B25"/>
    <mergeCell ref="D19:N19"/>
    <mergeCell ref="C16:G16"/>
    <mergeCell ref="H14:J14"/>
    <mergeCell ref="K14:N14"/>
    <mergeCell ref="H15:J15"/>
    <mergeCell ref="K15:N15"/>
    <mergeCell ref="C14:G14"/>
    <mergeCell ref="C15:G15"/>
    <mergeCell ref="H16:J16"/>
    <mergeCell ref="K16:N16"/>
    <mergeCell ref="C12:G12"/>
    <mergeCell ref="D36:E36"/>
    <mergeCell ref="F36:G36"/>
    <mergeCell ref="H36:I36"/>
    <mergeCell ref="C22:H22"/>
    <mergeCell ref="I22:N22"/>
    <mergeCell ref="J36:L36"/>
    <mergeCell ref="M36:N36"/>
    <mergeCell ref="A1:A3"/>
    <mergeCell ref="D8:N8"/>
    <mergeCell ref="D10:N10"/>
    <mergeCell ref="H11:J11"/>
    <mergeCell ref="K11:N11"/>
    <mergeCell ref="D9:G9"/>
    <mergeCell ref="I9:J9"/>
    <mergeCell ref="L9:N9"/>
    <mergeCell ref="I6:N6"/>
    <mergeCell ref="D6:F6"/>
    <mergeCell ref="C11:G11"/>
    <mergeCell ref="D7:N7"/>
    <mergeCell ref="L2:N2"/>
    <mergeCell ref="G6:H6"/>
    <mergeCell ref="E5:F5"/>
    <mergeCell ref="C5:D5"/>
    <mergeCell ref="C13:G13"/>
    <mergeCell ref="H12:J12"/>
    <mergeCell ref="K12:N12"/>
    <mergeCell ref="H13:J13"/>
    <mergeCell ref="K13:N13"/>
  </mergeCells>
  <phoneticPr fontId="10" type="noConversion"/>
  <conditionalFormatting sqref="C36">
    <cfRule type="cellIs" dxfId="48" priority="1" stopIfTrue="1" operator="between">
      <formula>0.8</formula>
      <formula>1</formula>
    </cfRule>
  </conditionalFormatting>
  <conditionalFormatting sqref="H36 D36">
    <cfRule type="cellIs" dxfId="47" priority="2" stopIfTrue="1" operator="between">
      <formula>0</formula>
      <formula>0.4999</formula>
    </cfRule>
    <cfRule type="cellIs" dxfId="46" priority="3" stopIfTrue="1" operator="between">
      <formula>0.5</formula>
      <formula>0.699</formula>
    </cfRule>
    <cfRule type="cellIs" dxfId="45" priority="4" stopIfTrue="1" operator="between">
      <formula>0.7</formula>
      <formula>1</formula>
    </cfRule>
  </conditionalFormatting>
  <conditionalFormatting sqref="M36">
    <cfRule type="cellIs" dxfId="44" priority="5" stopIfTrue="1" operator="between">
      <formula>0</formula>
      <formula>0.499</formula>
    </cfRule>
    <cfRule type="cellIs" dxfId="43" priority="6" stopIfTrue="1" operator="between">
      <formula>0.5</formula>
      <formula>0.699</formula>
    </cfRule>
    <cfRule type="cellIs" dxfId="42" priority="7" stopIfTrue="1" operator="between">
      <formula>0.7</formula>
      <formula>1</formula>
    </cfRule>
  </conditionalFormatting>
  <conditionalFormatting sqref="J24:J34 L24:L34">
    <cfRule type="cellIs" dxfId="41" priority="8" stopIfTrue="1" operator="between">
      <formula>0</formula>
      <formula>0.499</formula>
    </cfRule>
    <cfRule type="cellIs" dxfId="40" priority="9" stopIfTrue="1" operator="between">
      <formula>0.5</formula>
      <formula>0.699</formula>
    </cfRule>
    <cfRule type="cellIs" dxfId="39" priority="10" stopIfTrue="1" operator="between">
      <formula>0.7</formula>
      <formula>1</formula>
    </cfRule>
  </conditionalFormatting>
  <dataValidations count="9">
    <dataValidation type="list" allowBlank="1" showInputMessage="1" prompt="Selecccione el Nucleo al que Pertenece" sqref="D7">
      <formula1>Nucleos</formula1>
    </dataValidation>
    <dataValidation type="list" showInputMessage="1" prompt="Seleccion el Programa del Plan de Desarrollo" sqref="D8">
      <formula1>Prog</formula1>
    </dataValidation>
    <dataValidation type="list" allowBlank="1" showInputMessage="1" prompt="Selecciones el SubPrograma Correspondiente" sqref="D10">
      <formula1>SubP</formula1>
    </dataValidation>
    <dataValidation type="list" allowBlank="1" showInputMessage="1" showErrorMessage="1" sqref="D9">
      <formula1>MR</formula1>
    </dataValidation>
    <dataValidation type="list" allowBlank="1" showInputMessage="1" showErrorMessage="1" sqref="E5:F5">
      <formula1>Vigencia</formula1>
    </dataValidation>
    <dataValidation type="list" allowBlank="1" showInputMessage="1" showErrorMessage="1" sqref="I5:J5">
      <formula1>trimestre</formula1>
    </dataValidation>
    <dataValidation type="list" errorStyle="information" showInputMessage="1" showErrorMessage="1" error="Debe Seleccionar Una sola" sqref="D6:F6">
      <formula1>$AY$2:$AY$20</formula1>
    </dataValidation>
    <dataValidation type="list" allowBlank="1" sqref="C12:G16">
      <formula1>$BD$2:$BD$192</formula1>
    </dataValidation>
    <dataValidation type="list" allowBlank="1" showInputMessage="1" showErrorMessage="1" sqref="P12:P16 D24:D34">
      <formula1>$BU$2:$BU$192</formula1>
    </dataValidation>
  </dataValidations>
  <hyperlinks>
    <hyperlink ref="M24" location="'POBLACION PRIORITAR BENEFICIADA'!A1" display="'POBLACION PRIORITAR BENEFICIADA'!A1"/>
    <hyperlink ref="M25:M34" location="'POBLACION PRIORITAR BENEFICIADA'!A1" display="'POBLACION PRIORITAR BENEFICIADA'!A1"/>
    <hyperlink ref="L2" r:id="rId1"/>
  </hyperlinks>
  <printOptions horizontalCentered="1"/>
  <pageMargins left="0.15748031496062992" right="0.15748031496062992" top="0.15748031496062992" bottom="0.15748031496062992" header="0" footer="0"/>
  <pageSetup paperSize="119" scale="73"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indexed="19"/>
    <pageSetUpPr fitToPage="1"/>
  </sheetPr>
  <dimension ref="A1:CJ246"/>
  <sheetViews>
    <sheetView showGridLines="0" tabSelected="1" topLeftCell="B77" workbookViewId="0">
      <selection activeCell="J63" sqref="J63"/>
    </sheetView>
  </sheetViews>
  <sheetFormatPr baseColWidth="10" defaultRowHeight="12.75"/>
  <cols>
    <col min="1" max="1" width="4.42578125" style="29" hidden="1" customWidth="1"/>
    <col min="2" max="2" width="3.5703125" style="29" customWidth="1"/>
    <col min="3" max="3" width="28.5703125" style="29" customWidth="1"/>
    <col min="4" max="4" width="11.85546875" style="29" customWidth="1"/>
    <col min="5" max="5" width="8.7109375" style="29" customWidth="1"/>
    <col min="6" max="6" width="9.42578125" style="26" customWidth="1"/>
    <col min="7" max="7" width="11.140625" style="29" customWidth="1"/>
    <col min="8" max="8" width="12.140625" style="29" customWidth="1"/>
    <col min="9" max="9" width="10.7109375" style="28" customWidth="1"/>
    <col min="10" max="10" width="8.5703125" style="29" customWidth="1"/>
    <col min="11" max="11" width="9.42578125" style="29" customWidth="1"/>
    <col min="12" max="12" width="8.28515625" style="29" customWidth="1"/>
    <col min="13" max="13" width="13.28515625" style="29" customWidth="1"/>
    <col min="14" max="14" width="10.7109375" style="29" customWidth="1"/>
    <col min="15" max="15" width="9.85546875" style="29" customWidth="1"/>
    <col min="16" max="16" width="10.5703125" style="29" hidden="1" customWidth="1"/>
    <col min="17" max="17" width="11" style="225" customWidth="1"/>
    <col min="18" max="18" width="10.28515625" style="221" bestFit="1" customWidth="1"/>
    <col min="19" max="19" width="9.85546875" style="29" bestFit="1" customWidth="1"/>
    <col min="20" max="20" width="8.7109375" style="29" bestFit="1" customWidth="1"/>
    <col min="21" max="21" width="7.5703125" style="29" customWidth="1"/>
    <col min="22" max="40" width="11.42578125" style="29"/>
    <col min="41" max="43" width="11.42578125" style="125"/>
    <col min="44" max="44" width="11.42578125" style="140"/>
    <col min="45" max="46" width="11.42578125" style="154"/>
    <col min="47" max="48" width="11.42578125" style="246"/>
    <col min="49" max="58" width="11.42578125" style="237"/>
    <col min="59" max="84" width="11.42578125" style="236"/>
    <col min="85" max="88" width="11.42578125" style="141"/>
    <col min="89" max="16384" width="11.42578125" style="71"/>
  </cols>
  <sheetData>
    <row r="1" spans="1:88" ht="14.25" customHeight="1">
      <c r="A1" s="419"/>
      <c r="B1" s="4"/>
      <c r="C1" s="126"/>
      <c r="D1" s="127"/>
      <c r="E1" s="126" t="s">
        <v>885</v>
      </c>
      <c r="F1" s="128"/>
      <c r="G1" s="128"/>
      <c r="H1" s="128"/>
      <c r="I1" s="129"/>
      <c r="J1" s="130"/>
      <c r="K1" s="129"/>
      <c r="L1" s="130"/>
      <c r="M1" s="130"/>
      <c r="N1" s="131"/>
      <c r="O1" s="182"/>
      <c r="P1" s="4"/>
      <c r="Q1" s="4"/>
      <c r="R1" s="218"/>
      <c r="S1" s="4"/>
      <c r="T1" s="4"/>
      <c r="U1" s="4"/>
      <c r="V1" s="4"/>
      <c r="W1" s="4"/>
      <c r="X1" s="4"/>
      <c r="Y1" s="4"/>
      <c r="Z1" s="4"/>
      <c r="AA1" s="4"/>
      <c r="AB1" s="4"/>
      <c r="AC1" s="4"/>
      <c r="AD1" s="4"/>
      <c r="AE1" s="4"/>
      <c r="AF1" s="4"/>
      <c r="AG1" s="4"/>
      <c r="AH1" s="4"/>
      <c r="AI1" s="4"/>
      <c r="AJ1" s="4"/>
      <c r="AK1" s="4"/>
      <c r="AL1" s="4"/>
      <c r="AM1" s="4"/>
      <c r="AN1" s="4"/>
      <c r="AO1" s="122"/>
      <c r="AP1" s="122"/>
      <c r="AQ1" s="122"/>
      <c r="AR1" s="137"/>
      <c r="AS1" s="152"/>
      <c r="AT1" s="152"/>
      <c r="AU1" s="234"/>
      <c r="AV1" s="234" t="s">
        <v>345</v>
      </c>
      <c r="AW1" s="237" t="s">
        <v>890</v>
      </c>
      <c r="AX1" s="237" t="s">
        <v>891</v>
      </c>
      <c r="AY1" s="237" t="s">
        <v>871</v>
      </c>
      <c r="AZ1" s="237" t="s">
        <v>1</v>
      </c>
      <c r="BA1" s="237" t="s">
        <v>2</v>
      </c>
      <c r="BB1" s="237" t="s">
        <v>293</v>
      </c>
      <c r="BC1" s="237" t="s">
        <v>870</v>
      </c>
      <c r="BD1" s="237" t="s">
        <v>883</v>
      </c>
      <c r="BE1" s="237" t="s">
        <v>884</v>
      </c>
      <c r="BF1" s="237" t="s">
        <v>377</v>
      </c>
      <c r="BL1" s="247" t="s">
        <v>928</v>
      </c>
      <c r="BM1" s="247" t="s">
        <v>929</v>
      </c>
      <c r="BN1" s="247" t="s">
        <v>930</v>
      </c>
      <c r="BO1" s="247" t="s">
        <v>931</v>
      </c>
      <c r="BP1" s="247" t="s">
        <v>932</v>
      </c>
      <c r="BQ1" s="247" t="s">
        <v>933</v>
      </c>
      <c r="BR1" s="233"/>
      <c r="BS1" s="233"/>
      <c r="BT1" s="233"/>
      <c r="BU1" s="248" t="s">
        <v>928</v>
      </c>
      <c r="BV1" s="248" t="s">
        <v>934</v>
      </c>
      <c r="BW1" s="248" t="s">
        <v>930</v>
      </c>
      <c r="BX1" s="248" t="s">
        <v>931</v>
      </c>
      <c r="BY1" s="248" t="s">
        <v>935</v>
      </c>
      <c r="BZ1" s="248" t="s">
        <v>933</v>
      </c>
      <c r="CA1" s="233"/>
      <c r="CB1" s="233"/>
      <c r="CC1" s="233" t="s">
        <v>580</v>
      </c>
    </row>
    <row r="2" spans="1:88" ht="24" customHeight="1">
      <c r="A2" s="419"/>
      <c r="B2" s="4"/>
      <c r="C2" s="132"/>
      <c r="D2" s="133"/>
      <c r="E2" s="132" t="s">
        <v>897</v>
      </c>
      <c r="F2" s="47"/>
      <c r="G2" s="47"/>
      <c r="H2" s="47"/>
      <c r="I2" s="134"/>
      <c r="J2" s="45"/>
      <c r="K2" s="45"/>
      <c r="L2" s="45"/>
      <c r="M2" s="45"/>
      <c r="N2" s="135"/>
      <c r="O2" s="183"/>
      <c r="P2" s="4"/>
      <c r="Q2" s="4"/>
      <c r="R2" s="218"/>
      <c r="S2" s="4"/>
      <c r="T2" s="4"/>
      <c r="U2" s="4"/>
      <c r="V2" s="4"/>
      <c r="W2" s="4"/>
      <c r="X2" s="4"/>
      <c r="Y2" s="4"/>
      <c r="Z2" s="4"/>
      <c r="AA2" s="4"/>
      <c r="AB2" s="4"/>
      <c r="AC2" s="4"/>
      <c r="AD2" s="4"/>
      <c r="AE2" s="4"/>
      <c r="AF2" s="4"/>
      <c r="AG2" s="4"/>
      <c r="AH2" s="4"/>
      <c r="AI2" s="4"/>
      <c r="AJ2" s="4"/>
      <c r="AK2" s="4"/>
      <c r="AL2" s="4"/>
      <c r="AM2" s="4"/>
      <c r="AN2" s="4"/>
      <c r="AO2" s="122"/>
      <c r="AP2" s="122"/>
      <c r="AQ2" s="122"/>
      <c r="AR2" s="137"/>
      <c r="AS2" s="152"/>
      <c r="AT2" s="152"/>
      <c r="AU2" s="234"/>
      <c r="AV2" s="234" t="s">
        <v>1</v>
      </c>
      <c r="AW2" s="237" t="s">
        <v>1</v>
      </c>
      <c r="AX2" s="237" t="s">
        <v>1</v>
      </c>
      <c r="AZ2" s="237" t="s">
        <v>681</v>
      </c>
      <c r="BL2" s="247"/>
      <c r="BM2" s="247"/>
      <c r="BN2" s="247"/>
      <c r="BO2" s="247"/>
      <c r="BP2" s="247"/>
      <c r="BQ2" s="247"/>
      <c r="BR2" s="233"/>
      <c r="BS2" s="233"/>
      <c r="BT2" s="233"/>
      <c r="BU2" s="248"/>
      <c r="BV2" s="248"/>
      <c r="BW2" s="248"/>
      <c r="BX2" s="248"/>
      <c r="BY2" s="248"/>
      <c r="BZ2" s="248"/>
      <c r="CA2" s="233"/>
      <c r="CB2" s="233"/>
      <c r="CC2" s="234"/>
    </row>
    <row r="3" spans="1:88" ht="14.25" customHeight="1">
      <c r="A3" s="419"/>
      <c r="B3" s="4"/>
      <c r="C3" s="132"/>
      <c r="D3" s="133"/>
      <c r="E3" s="132" t="s">
        <v>576</v>
      </c>
      <c r="F3" s="47"/>
      <c r="G3" s="47"/>
      <c r="H3" s="47"/>
      <c r="I3" s="43"/>
      <c r="J3" s="43"/>
      <c r="K3" s="45"/>
      <c r="L3" s="45"/>
      <c r="M3" s="45"/>
      <c r="N3" s="135"/>
      <c r="O3" s="183"/>
      <c r="P3" s="4"/>
      <c r="Q3" s="4"/>
      <c r="R3" s="218"/>
      <c r="S3" s="4"/>
      <c r="T3" s="4"/>
      <c r="U3" s="4"/>
      <c r="V3" s="4"/>
      <c r="W3" s="4"/>
      <c r="X3" s="4"/>
      <c r="Y3" s="4"/>
      <c r="Z3" s="4"/>
      <c r="AA3" s="4"/>
      <c r="AB3" s="4"/>
      <c r="AC3" s="4"/>
      <c r="AD3" s="4"/>
      <c r="AE3" s="4"/>
      <c r="AF3" s="4"/>
      <c r="AG3" s="4"/>
      <c r="AH3" s="4"/>
      <c r="AI3" s="4"/>
      <c r="AJ3" s="4"/>
      <c r="AK3" s="4"/>
      <c r="AL3" s="4"/>
      <c r="AM3" s="4"/>
      <c r="AN3" s="4"/>
      <c r="AO3" s="122"/>
      <c r="AP3" s="122"/>
      <c r="AQ3" s="122"/>
      <c r="AR3" s="137"/>
      <c r="AS3" s="152"/>
      <c r="AT3" s="152"/>
      <c r="AU3" s="234"/>
      <c r="AV3" s="238" t="s">
        <v>346</v>
      </c>
      <c r="AW3" s="237">
        <v>2012</v>
      </c>
      <c r="AX3" s="237" t="s">
        <v>892</v>
      </c>
      <c r="AY3" s="237" t="s">
        <v>896</v>
      </c>
      <c r="AZ3" s="237" t="s">
        <v>682</v>
      </c>
      <c r="BA3" s="236"/>
      <c r="BC3" s="239" t="s">
        <v>898</v>
      </c>
      <c r="BF3" s="240" t="str">
        <f t="shared" ref="BF3:BF11" si="0">MID(BC3,1,6)</f>
        <v>P1MR1:</v>
      </c>
      <c r="BL3" s="247"/>
      <c r="BM3" s="247"/>
      <c r="BN3" s="247"/>
      <c r="BO3" s="247"/>
      <c r="BP3" s="247"/>
      <c r="BQ3" s="247"/>
      <c r="BR3" s="233"/>
      <c r="BS3" s="233"/>
      <c r="BT3" s="233"/>
      <c r="BU3" s="248"/>
      <c r="BV3" s="248"/>
      <c r="BW3" s="248"/>
      <c r="BX3" s="248"/>
      <c r="BY3" s="248"/>
      <c r="BZ3" s="248"/>
      <c r="CA3" s="233"/>
      <c r="CB3" s="233"/>
      <c r="CC3" s="234" t="s">
        <v>581</v>
      </c>
    </row>
    <row r="4" spans="1:88" ht="18" customHeight="1">
      <c r="A4" s="419"/>
      <c r="B4" s="5"/>
      <c r="C4" s="132"/>
      <c r="D4" s="133"/>
      <c r="E4" s="184" t="s">
        <v>577</v>
      </c>
      <c r="F4" s="185"/>
      <c r="G4" s="185"/>
      <c r="H4" s="185"/>
      <c r="I4" s="186"/>
      <c r="J4" s="186"/>
      <c r="K4" s="187"/>
      <c r="L4" s="187"/>
      <c r="M4" s="187"/>
      <c r="N4" s="188"/>
      <c r="O4" s="189"/>
      <c r="P4" s="4"/>
      <c r="Q4" s="4"/>
      <c r="R4" s="218"/>
      <c r="S4" s="4"/>
      <c r="T4" s="4"/>
      <c r="U4" s="4"/>
      <c r="V4" s="4"/>
      <c r="W4" s="4"/>
      <c r="X4" s="4"/>
      <c r="Y4" s="4"/>
      <c r="Z4" s="4"/>
      <c r="AA4" s="4"/>
      <c r="AB4" s="4"/>
      <c r="AC4" s="4"/>
      <c r="AD4" s="4"/>
      <c r="AE4" s="4"/>
      <c r="AF4" s="4"/>
      <c r="AG4" s="4"/>
      <c r="AH4" s="4"/>
      <c r="AI4" s="4"/>
      <c r="AJ4" s="4"/>
      <c r="AK4" s="4"/>
      <c r="AL4" s="4"/>
      <c r="AM4" s="4"/>
      <c r="AN4" s="4"/>
      <c r="AO4" s="122"/>
      <c r="AP4" s="122"/>
      <c r="AQ4" s="122"/>
      <c r="AR4" s="137"/>
      <c r="AS4" s="152"/>
      <c r="AT4" s="152"/>
      <c r="AU4" s="234"/>
      <c r="AV4" s="238" t="s">
        <v>347</v>
      </c>
      <c r="AW4" s="237">
        <v>2013</v>
      </c>
      <c r="AX4" s="237" t="s">
        <v>893</v>
      </c>
      <c r="AY4" s="237" t="s">
        <v>872</v>
      </c>
      <c r="AZ4" s="237" t="s">
        <v>683</v>
      </c>
      <c r="BA4" s="239" t="s">
        <v>3</v>
      </c>
      <c r="BB4" s="239" t="s">
        <v>294</v>
      </c>
      <c r="BC4" s="239" t="s">
        <v>431</v>
      </c>
      <c r="BD4" s="237" t="s">
        <v>1</v>
      </c>
      <c r="BF4" s="240" t="str">
        <f t="shared" si="0"/>
        <v>P1MR2:</v>
      </c>
      <c r="BL4" s="233" t="s">
        <v>1</v>
      </c>
      <c r="BM4" s="233" t="s">
        <v>1</v>
      </c>
      <c r="BN4" s="233" t="s">
        <v>1</v>
      </c>
      <c r="BO4" s="233" t="s">
        <v>1</v>
      </c>
      <c r="BP4" s="233" t="s">
        <v>1</v>
      </c>
      <c r="BQ4" s="233" t="s">
        <v>1</v>
      </c>
      <c r="BR4" s="233"/>
      <c r="BS4" s="233"/>
      <c r="BT4" s="233"/>
      <c r="BU4" s="233" t="s">
        <v>1</v>
      </c>
      <c r="BV4" s="233" t="s">
        <v>1</v>
      </c>
      <c r="BW4" s="233" t="s">
        <v>1</v>
      </c>
      <c r="BX4" s="233" t="s">
        <v>1</v>
      </c>
      <c r="BY4" s="233" t="s">
        <v>1</v>
      </c>
      <c r="BZ4" s="233" t="s">
        <v>1</v>
      </c>
      <c r="CA4" s="233" t="s">
        <v>1</v>
      </c>
      <c r="CB4" s="233"/>
      <c r="CC4" s="234" t="s">
        <v>582</v>
      </c>
    </row>
    <row r="5" spans="1:88" ht="18" customHeight="1">
      <c r="A5" s="419"/>
      <c r="B5" s="5"/>
      <c r="C5" s="190" t="s">
        <v>379</v>
      </c>
      <c r="D5" s="136"/>
      <c r="E5" s="526" t="s">
        <v>1981</v>
      </c>
      <c r="F5" s="527"/>
      <c r="G5" s="527"/>
      <c r="H5" s="527"/>
      <c r="I5" s="527"/>
      <c r="J5" s="527"/>
      <c r="K5" s="527"/>
      <c r="L5" s="527"/>
      <c r="M5" s="527"/>
      <c r="N5" s="527"/>
      <c r="O5" s="528"/>
      <c r="P5" s="4"/>
      <c r="Q5" s="4"/>
      <c r="R5" s="218"/>
      <c r="S5" s="4"/>
      <c r="T5" s="4"/>
      <c r="U5" s="4"/>
      <c r="V5" s="4"/>
      <c r="W5" s="4"/>
      <c r="X5" s="4"/>
      <c r="Y5" s="4"/>
      <c r="Z5" s="4"/>
      <c r="AA5" s="4"/>
      <c r="AB5" s="4"/>
      <c r="AC5" s="4"/>
      <c r="AD5" s="4"/>
      <c r="AE5" s="4"/>
      <c r="AF5" s="4"/>
      <c r="AG5" s="4"/>
      <c r="AH5" s="4"/>
      <c r="AI5" s="4"/>
      <c r="AJ5" s="4"/>
      <c r="AK5" s="4"/>
      <c r="AL5" s="4"/>
      <c r="AM5" s="4"/>
      <c r="AN5" s="4"/>
      <c r="AO5" s="122"/>
      <c r="AP5" s="122"/>
      <c r="AQ5" s="122"/>
      <c r="AR5" s="137"/>
      <c r="AS5" s="152"/>
      <c r="AT5" s="152"/>
      <c r="AU5" s="234"/>
      <c r="AV5" s="241" t="s">
        <v>348</v>
      </c>
      <c r="AW5" s="242">
        <v>2014</v>
      </c>
      <c r="AX5" s="242" t="s">
        <v>894</v>
      </c>
      <c r="AY5" s="237" t="s">
        <v>873</v>
      </c>
      <c r="AZ5" s="237" t="s">
        <v>0</v>
      </c>
      <c r="BA5" s="239" t="s">
        <v>4</v>
      </c>
      <c r="BB5" s="239" t="s">
        <v>295</v>
      </c>
      <c r="BC5" s="239" t="s">
        <v>433</v>
      </c>
      <c r="BD5" s="243" t="s">
        <v>430</v>
      </c>
      <c r="BF5" s="240" t="str">
        <f t="shared" si="0"/>
        <v>P1MR3:</v>
      </c>
      <c r="BL5" s="247" t="s">
        <v>936</v>
      </c>
      <c r="BM5" s="247" t="s">
        <v>898</v>
      </c>
      <c r="BN5" s="247" t="s">
        <v>937</v>
      </c>
      <c r="BO5" s="247" t="s">
        <v>938</v>
      </c>
      <c r="BP5" s="247" t="s">
        <v>939</v>
      </c>
      <c r="BQ5" s="247" t="s">
        <v>2288</v>
      </c>
      <c r="BR5" s="233"/>
      <c r="BS5" s="233"/>
      <c r="BT5" s="233"/>
      <c r="BU5" s="249" t="s">
        <v>940</v>
      </c>
      <c r="BV5" s="250" t="s">
        <v>430</v>
      </c>
      <c r="BW5" s="248" t="s">
        <v>941</v>
      </c>
      <c r="BX5" s="248" t="s">
        <v>942</v>
      </c>
      <c r="BY5" s="248" t="s">
        <v>943</v>
      </c>
      <c r="BZ5" s="248" t="s">
        <v>944</v>
      </c>
      <c r="CA5" s="233"/>
      <c r="CB5" s="233"/>
      <c r="CC5" s="234" t="s">
        <v>583</v>
      </c>
    </row>
    <row r="6" spans="1:88" s="72" customFormat="1" ht="7.5" customHeight="1" thickBot="1">
      <c r="A6" s="13"/>
      <c r="B6" s="13"/>
      <c r="C6" s="46"/>
      <c r="D6" s="46"/>
      <c r="E6" s="46"/>
      <c r="F6" s="46"/>
      <c r="G6" s="46"/>
      <c r="H6" s="46"/>
      <c r="I6" s="46"/>
      <c r="J6" s="43"/>
      <c r="K6" s="7"/>
      <c r="L6" s="7"/>
      <c r="M6" s="7"/>
      <c r="N6" s="7"/>
      <c r="O6" s="6"/>
      <c r="P6" s="6"/>
      <c r="Q6" s="6"/>
      <c r="R6" s="219"/>
      <c r="S6" s="6"/>
      <c r="T6" s="6"/>
      <c r="U6" s="6"/>
      <c r="V6" s="6"/>
      <c r="W6" s="6"/>
      <c r="X6" s="6"/>
      <c r="Y6" s="6"/>
      <c r="Z6" s="6"/>
      <c r="AA6" s="6"/>
      <c r="AB6" s="6"/>
      <c r="AC6" s="6"/>
      <c r="AD6" s="6"/>
      <c r="AE6" s="6"/>
      <c r="AF6" s="6"/>
      <c r="AG6" s="6"/>
      <c r="AH6" s="6"/>
      <c r="AI6" s="6"/>
      <c r="AJ6" s="6"/>
      <c r="AK6" s="6"/>
      <c r="AL6" s="6"/>
      <c r="AM6" s="6"/>
      <c r="AN6" s="6"/>
      <c r="AO6" s="123"/>
      <c r="AP6" s="123"/>
      <c r="AQ6" s="123"/>
      <c r="AR6" s="138"/>
      <c r="AS6" s="155"/>
      <c r="AT6" s="155"/>
      <c r="AU6" s="235"/>
      <c r="AV6" s="238" t="s">
        <v>349</v>
      </c>
      <c r="AW6" s="237">
        <v>2015</v>
      </c>
      <c r="AX6" s="237" t="s">
        <v>895</v>
      </c>
      <c r="AY6" s="237" t="s">
        <v>874</v>
      </c>
      <c r="AZ6" s="244"/>
      <c r="BA6" s="239" t="s">
        <v>5</v>
      </c>
      <c r="BB6" s="239" t="s">
        <v>31</v>
      </c>
      <c r="BC6" s="239" t="s">
        <v>435</v>
      </c>
      <c r="BD6" s="243" t="s">
        <v>432</v>
      </c>
      <c r="BE6" s="237"/>
      <c r="BF6" s="240" t="str">
        <f t="shared" si="0"/>
        <v>P1MR4:</v>
      </c>
      <c r="BG6" s="244"/>
      <c r="BH6" s="244"/>
      <c r="BI6" s="244"/>
      <c r="BJ6" s="244"/>
      <c r="BK6" s="244"/>
      <c r="BL6" s="247" t="s">
        <v>945</v>
      </c>
      <c r="BM6" s="247" t="s">
        <v>431</v>
      </c>
      <c r="BN6" s="247" t="s">
        <v>946</v>
      </c>
      <c r="BO6" s="247" t="s">
        <v>947</v>
      </c>
      <c r="BP6" s="247" t="s">
        <v>948</v>
      </c>
      <c r="BQ6" s="247" t="s">
        <v>949</v>
      </c>
      <c r="BR6" s="233"/>
      <c r="BS6" s="233"/>
      <c r="BT6" s="233"/>
      <c r="BU6" s="249" t="s">
        <v>2012</v>
      </c>
      <c r="BV6" s="250" t="s">
        <v>2013</v>
      </c>
      <c r="BW6" s="248" t="s">
        <v>951</v>
      </c>
      <c r="BX6" s="248" t="s">
        <v>952</v>
      </c>
      <c r="BY6" s="248" t="s">
        <v>953</v>
      </c>
      <c r="BZ6" s="248" t="s">
        <v>954</v>
      </c>
      <c r="CA6" s="233"/>
      <c r="CB6" s="233"/>
      <c r="CC6" s="235" t="s">
        <v>584</v>
      </c>
      <c r="CD6" s="244"/>
      <c r="CE6" s="244"/>
      <c r="CF6" s="244"/>
      <c r="CG6" s="142"/>
      <c r="CH6" s="142"/>
      <c r="CI6" s="142"/>
      <c r="CJ6" s="142"/>
    </row>
    <row r="7" spans="1:88" ht="17.25" customHeight="1" thickBot="1">
      <c r="A7" s="4"/>
      <c r="B7" s="4"/>
      <c r="C7" s="146" t="s">
        <v>888</v>
      </c>
      <c r="D7" s="147">
        <v>2015</v>
      </c>
      <c r="E7" s="459" t="s">
        <v>889</v>
      </c>
      <c r="F7" s="460"/>
      <c r="G7" s="232" t="s">
        <v>893</v>
      </c>
      <c r="H7" s="515" t="s">
        <v>599</v>
      </c>
      <c r="I7" s="539"/>
      <c r="J7" s="536" t="s">
        <v>1980</v>
      </c>
      <c r="K7" s="537"/>
      <c r="L7" s="537"/>
      <c r="M7" s="537"/>
      <c r="N7" s="537"/>
      <c r="O7" s="538"/>
      <c r="P7" s="4"/>
      <c r="Q7" s="4"/>
      <c r="R7" s="218"/>
      <c r="S7" s="4"/>
      <c r="T7" s="4"/>
      <c r="U7" s="4"/>
      <c r="V7" s="4"/>
      <c r="W7" s="4"/>
      <c r="X7" s="4"/>
      <c r="Y7" s="4"/>
      <c r="Z7" s="4"/>
      <c r="AA7" s="4"/>
      <c r="AB7" s="4"/>
      <c r="AC7" s="4"/>
      <c r="AD7" s="4"/>
      <c r="AE7" s="4"/>
      <c r="AF7" s="4"/>
      <c r="AG7" s="4"/>
      <c r="AH7" s="4"/>
      <c r="AI7" s="4"/>
      <c r="AJ7" s="4"/>
      <c r="AK7" s="4"/>
      <c r="AL7" s="4"/>
      <c r="AM7" s="4"/>
      <c r="AN7" s="4"/>
      <c r="AO7" s="122"/>
      <c r="AP7" s="122"/>
      <c r="AQ7" s="122"/>
      <c r="AR7" s="137"/>
      <c r="AS7" s="152"/>
      <c r="AT7" s="152"/>
      <c r="AU7" s="234"/>
      <c r="AV7" s="238" t="s">
        <v>350</v>
      </c>
      <c r="AW7" s="236"/>
      <c r="AX7" s="236"/>
      <c r="AY7" s="237" t="s">
        <v>875</v>
      </c>
      <c r="AZ7" s="236"/>
      <c r="BA7" s="239" t="s">
        <v>6</v>
      </c>
      <c r="BB7" s="239" t="s">
        <v>32</v>
      </c>
      <c r="BC7" s="239" t="s">
        <v>437</v>
      </c>
      <c r="BD7" s="243" t="s">
        <v>434</v>
      </c>
      <c r="BF7" s="240" t="str">
        <f t="shared" si="0"/>
        <v>P1MR5:</v>
      </c>
      <c r="BL7" s="247" t="s">
        <v>955</v>
      </c>
      <c r="BM7" s="247" t="s">
        <v>433</v>
      </c>
      <c r="BN7" s="247" t="s">
        <v>956</v>
      </c>
      <c r="BO7" s="247" t="s">
        <v>957</v>
      </c>
      <c r="BP7" s="247" t="s">
        <v>958</v>
      </c>
      <c r="BQ7" s="247" t="s">
        <v>959</v>
      </c>
      <c r="BR7" s="233"/>
      <c r="BS7" s="233"/>
      <c r="BT7" s="233"/>
      <c r="BU7" s="249" t="s">
        <v>2014</v>
      </c>
      <c r="BV7" s="250" t="s">
        <v>2015</v>
      </c>
      <c r="BW7" s="248" t="s">
        <v>961</v>
      </c>
      <c r="BX7" s="248" t="s">
        <v>962</v>
      </c>
      <c r="BY7" s="248" t="s">
        <v>963</v>
      </c>
      <c r="BZ7" s="248" t="s">
        <v>964</v>
      </c>
      <c r="CA7" s="233"/>
      <c r="CB7" s="233"/>
      <c r="CC7" s="234" t="s">
        <v>585</v>
      </c>
    </row>
    <row r="8" spans="1:88" ht="33.75" customHeight="1" thickBot="1">
      <c r="A8" s="4"/>
      <c r="B8" s="4"/>
      <c r="C8" s="48" t="s">
        <v>596</v>
      </c>
      <c r="D8" s="529" t="s">
        <v>878</v>
      </c>
      <c r="E8" s="530"/>
      <c r="F8" s="531" t="s">
        <v>597</v>
      </c>
      <c r="G8" s="532"/>
      <c r="H8" s="533" t="s">
        <v>367</v>
      </c>
      <c r="I8" s="534"/>
      <c r="J8" s="535"/>
      <c r="K8" s="543" t="s">
        <v>209</v>
      </c>
      <c r="L8" s="544"/>
      <c r="M8" s="540" t="s">
        <v>581</v>
      </c>
      <c r="N8" s="541"/>
      <c r="O8" s="542"/>
      <c r="P8" s="4"/>
      <c r="Q8" s="4"/>
      <c r="R8" s="218"/>
      <c r="S8" s="4"/>
      <c r="T8" s="4"/>
      <c r="U8" s="4"/>
      <c r="V8" s="4"/>
      <c r="W8" s="4"/>
      <c r="X8" s="4"/>
      <c r="Y8" s="4"/>
      <c r="Z8" s="4"/>
      <c r="AA8" s="4"/>
      <c r="AB8" s="4"/>
      <c r="AC8" s="4"/>
      <c r="AD8" s="4"/>
      <c r="AE8" s="4"/>
      <c r="AF8" s="4"/>
      <c r="AG8" s="4"/>
      <c r="AH8" s="4"/>
      <c r="AI8" s="4"/>
      <c r="AJ8" s="4"/>
      <c r="AK8" s="4"/>
      <c r="AL8" s="4"/>
      <c r="AM8" s="4"/>
      <c r="AN8" s="4"/>
      <c r="AO8" s="122"/>
      <c r="AP8" s="122"/>
      <c r="AQ8" s="122"/>
      <c r="AR8" s="137"/>
      <c r="AS8" s="152"/>
      <c r="AT8" s="152"/>
      <c r="AU8" s="234"/>
      <c r="AV8" s="238" t="s">
        <v>351</v>
      </c>
      <c r="AW8" s="236"/>
      <c r="AX8" s="236"/>
      <c r="AY8" s="237" t="s">
        <v>881</v>
      </c>
      <c r="BA8" s="239" t="s">
        <v>7</v>
      </c>
      <c r="BB8" s="239" t="s">
        <v>33</v>
      </c>
      <c r="BC8" s="239" t="s">
        <v>439</v>
      </c>
      <c r="BD8" s="243" t="s">
        <v>436</v>
      </c>
      <c r="BF8" s="240" t="str">
        <f t="shared" si="0"/>
        <v>P1MR6:</v>
      </c>
      <c r="BL8" s="247" t="s">
        <v>2242</v>
      </c>
      <c r="BM8" s="247" t="s">
        <v>2243</v>
      </c>
      <c r="BN8" s="247" t="s">
        <v>966</v>
      </c>
      <c r="BO8" s="247" t="s">
        <v>296</v>
      </c>
      <c r="BP8" s="247" t="s">
        <v>297</v>
      </c>
      <c r="BQ8" s="247" t="s">
        <v>298</v>
      </c>
      <c r="BR8" s="233"/>
      <c r="BS8" s="233"/>
      <c r="BT8" s="233"/>
      <c r="BU8" s="249" t="s">
        <v>2016</v>
      </c>
      <c r="BV8" s="250" t="s">
        <v>2017</v>
      </c>
      <c r="BW8" s="248" t="s">
        <v>300</v>
      </c>
      <c r="BX8" s="248" t="s">
        <v>301</v>
      </c>
      <c r="BY8" s="248" t="s">
        <v>302</v>
      </c>
      <c r="BZ8" s="248" t="s">
        <v>303</v>
      </c>
      <c r="CA8" s="233"/>
      <c r="CB8" s="233"/>
      <c r="CC8" s="234" t="s">
        <v>586</v>
      </c>
    </row>
    <row r="9" spans="1:88" ht="30.75" customHeight="1" thickBot="1">
      <c r="A9" s="4"/>
      <c r="B9" s="4"/>
      <c r="C9" s="49" t="s">
        <v>667</v>
      </c>
      <c r="D9" s="554" t="s">
        <v>681</v>
      </c>
      <c r="E9" s="555"/>
      <c r="F9" s="555"/>
      <c r="G9" s="555"/>
      <c r="H9" s="555"/>
      <c r="I9" s="555"/>
      <c r="J9" s="555"/>
      <c r="K9" s="555"/>
      <c r="L9" s="555"/>
      <c r="M9" s="555"/>
      <c r="N9" s="555"/>
      <c r="O9" s="556"/>
      <c r="P9" s="4"/>
      <c r="Q9" s="4"/>
      <c r="R9" s="218"/>
      <c r="S9" s="4"/>
      <c r="T9" s="4"/>
      <c r="U9" s="4"/>
      <c r="V9" s="4"/>
      <c r="W9" s="4"/>
      <c r="X9" s="4"/>
      <c r="Y9" s="4"/>
      <c r="Z9" s="4"/>
      <c r="AA9" s="4"/>
      <c r="AB9" s="4"/>
      <c r="AC9" s="4"/>
      <c r="AD9" s="4"/>
      <c r="AE9" s="4"/>
      <c r="AF9" s="4"/>
      <c r="AG9" s="4"/>
      <c r="AH9" s="4"/>
      <c r="AI9" s="4"/>
      <c r="AJ9" s="4"/>
      <c r="AK9" s="4"/>
      <c r="AL9" s="4"/>
      <c r="AM9" s="4"/>
      <c r="AN9" s="4"/>
      <c r="AO9" s="122"/>
      <c r="AP9" s="122"/>
      <c r="AQ9" s="122"/>
      <c r="AR9" s="137"/>
      <c r="AS9" s="152"/>
      <c r="AT9" s="152"/>
      <c r="AU9" s="234"/>
      <c r="AV9" s="238" t="s">
        <v>352</v>
      </c>
      <c r="AY9" s="237" t="s">
        <v>876</v>
      </c>
      <c r="BA9" s="239" t="s">
        <v>8</v>
      </c>
      <c r="BB9" s="239" t="s">
        <v>34</v>
      </c>
      <c r="BC9" s="239" t="s">
        <v>441</v>
      </c>
      <c r="BD9" s="243" t="s">
        <v>438</v>
      </c>
      <c r="BF9" s="240" t="str">
        <f t="shared" si="0"/>
        <v>P1MR7:</v>
      </c>
      <c r="BL9" s="247" t="s">
        <v>2244</v>
      </c>
      <c r="BM9" s="247" t="s">
        <v>2245</v>
      </c>
      <c r="BN9" s="247" t="s">
        <v>305</v>
      </c>
      <c r="BO9" s="247" t="s">
        <v>306</v>
      </c>
      <c r="BP9" s="247" t="s">
        <v>307</v>
      </c>
      <c r="BQ9" s="247" t="s">
        <v>308</v>
      </c>
      <c r="BR9" s="233"/>
      <c r="BS9" s="233"/>
      <c r="BT9" s="233"/>
      <c r="BU9" s="249" t="s">
        <v>2018</v>
      </c>
      <c r="BV9" s="250" t="s">
        <v>2019</v>
      </c>
      <c r="BW9" s="248" t="s">
        <v>310</v>
      </c>
      <c r="BX9" s="248" t="s">
        <v>311</v>
      </c>
      <c r="BY9" s="248" t="s">
        <v>312</v>
      </c>
      <c r="BZ9" s="248" t="s">
        <v>313</v>
      </c>
      <c r="CA9" s="233"/>
      <c r="CB9" s="233"/>
      <c r="CC9" s="234" t="s">
        <v>587</v>
      </c>
    </row>
    <row r="10" spans="1:88" ht="33" customHeight="1" thickBot="1">
      <c r="A10" s="4"/>
      <c r="B10" s="4"/>
      <c r="C10" s="48" t="s">
        <v>195</v>
      </c>
      <c r="D10" s="548" t="s">
        <v>3</v>
      </c>
      <c r="E10" s="549"/>
      <c r="F10" s="549"/>
      <c r="G10" s="549"/>
      <c r="H10" s="549"/>
      <c r="I10" s="549"/>
      <c r="J10" s="549"/>
      <c r="K10" s="549"/>
      <c r="L10" s="549"/>
      <c r="M10" s="549"/>
      <c r="N10" s="549"/>
      <c r="O10" s="550"/>
      <c r="P10" s="4"/>
      <c r="Q10" s="4"/>
      <c r="R10" s="218"/>
      <c r="S10" s="4"/>
      <c r="T10" s="4"/>
      <c r="U10" s="4"/>
      <c r="V10" s="4"/>
      <c r="W10" s="4"/>
      <c r="X10" s="4"/>
      <c r="Y10" s="4"/>
      <c r="Z10" s="4"/>
      <c r="AA10" s="4"/>
      <c r="AB10" s="4"/>
      <c r="AC10" s="4"/>
      <c r="AD10" s="4"/>
      <c r="AE10" s="4"/>
      <c r="AF10" s="4"/>
      <c r="AG10" s="4"/>
      <c r="AH10" s="4"/>
      <c r="AI10" s="4"/>
      <c r="AJ10" s="4"/>
      <c r="AK10" s="4"/>
      <c r="AL10" s="4"/>
      <c r="AM10" s="4"/>
      <c r="AN10" s="4"/>
      <c r="AO10" s="122"/>
      <c r="AP10" s="122"/>
      <c r="AQ10" s="122"/>
      <c r="AR10" s="137"/>
      <c r="AS10" s="152"/>
      <c r="AT10" s="152"/>
      <c r="AU10" s="234"/>
      <c r="AV10" s="238" t="s">
        <v>353</v>
      </c>
      <c r="AY10" s="237" t="s">
        <v>877</v>
      </c>
      <c r="BA10" s="239" t="s">
        <v>9</v>
      </c>
      <c r="BB10" s="239" t="s">
        <v>35</v>
      </c>
      <c r="BC10" s="239" t="s">
        <v>443</v>
      </c>
      <c r="BD10" s="243" t="s">
        <v>440</v>
      </c>
      <c r="BF10" s="240" t="str">
        <f t="shared" si="0"/>
        <v>P1MR8:</v>
      </c>
      <c r="BL10" s="247" t="s">
        <v>2246</v>
      </c>
      <c r="BM10" s="247" t="s">
        <v>2247</v>
      </c>
      <c r="BN10" s="247" t="s">
        <v>315</v>
      </c>
      <c r="BO10" s="247" t="s">
        <v>316</v>
      </c>
      <c r="BP10" s="247" t="s">
        <v>317</v>
      </c>
      <c r="BQ10" s="247" t="s">
        <v>318</v>
      </c>
      <c r="BR10" s="233"/>
      <c r="BS10" s="233"/>
      <c r="BT10" s="233"/>
      <c r="BU10" s="249" t="s">
        <v>299</v>
      </c>
      <c r="BV10" s="250" t="s">
        <v>436</v>
      </c>
      <c r="BW10" s="248" t="s">
        <v>320</v>
      </c>
      <c r="BX10" s="248" t="s">
        <v>321</v>
      </c>
      <c r="BY10" s="248" t="s">
        <v>322</v>
      </c>
      <c r="BZ10" s="248" t="s">
        <v>323</v>
      </c>
      <c r="CA10" s="233"/>
      <c r="CB10" s="233"/>
      <c r="CC10" s="234" t="s">
        <v>588</v>
      </c>
    </row>
    <row r="11" spans="1:88" ht="54" customHeight="1">
      <c r="A11" s="4"/>
      <c r="B11" s="4"/>
      <c r="C11" s="545" t="s">
        <v>211</v>
      </c>
      <c r="D11" s="523" t="s">
        <v>502</v>
      </c>
      <c r="E11" s="524"/>
      <c r="F11" s="524"/>
      <c r="G11" s="525"/>
      <c r="H11" s="209" t="s">
        <v>666</v>
      </c>
      <c r="I11" s="316">
        <v>14</v>
      </c>
      <c r="J11" s="279"/>
      <c r="K11" s="280" t="s">
        <v>665</v>
      </c>
      <c r="L11" s="344">
        <v>0</v>
      </c>
      <c r="M11" s="281"/>
      <c r="N11" s="282" t="s">
        <v>598</v>
      </c>
      <c r="O11" s="288">
        <f>IFERROR((L11/I11),0)</f>
        <v>0</v>
      </c>
      <c r="P11" s="98"/>
      <c r="Q11" s="4"/>
      <c r="R11" s="218"/>
      <c r="S11" s="4"/>
      <c r="T11" s="4"/>
      <c r="U11" s="4"/>
      <c r="V11" s="4"/>
      <c r="W11" s="4"/>
      <c r="X11" s="4"/>
      <c r="Y11" s="4"/>
      <c r="Z11" s="4"/>
      <c r="AA11" s="4"/>
      <c r="AB11" s="4"/>
      <c r="AC11" s="4"/>
      <c r="AD11" s="4"/>
      <c r="AE11" s="4"/>
      <c r="AF11" s="4"/>
      <c r="AG11" s="4"/>
      <c r="AH11" s="4"/>
      <c r="AI11" s="4"/>
      <c r="AJ11" s="4"/>
      <c r="AK11" s="4"/>
      <c r="AL11" s="4"/>
      <c r="AM11" s="4"/>
      <c r="AN11" s="4"/>
      <c r="AO11" s="122"/>
      <c r="AP11" s="122"/>
      <c r="AQ11" s="122"/>
      <c r="AR11" s="137"/>
      <c r="AS11" s="152"/>
      <c r="AT11" s="152"/>
      <c r="AU11" s="234"/>
      <c r="AV11" s="238" t="s">
        <v>354</v>
      </c>
      <c r="AY11" s="237" t="s">
        <v>879</v>
      </c>
      <c r="BA11" s="239" t="s">
        <v>10</v>
      </c>
      <c r="BB11" s="239" t="s">
        <v>36</v>
      </c>
      <c r="BC11" s="239" t="s">
        <v>445</v>
      </c>
      <c r="BD11" s="243" t="s">
        <v>442</v>
      </c>
      <c r="BF11" s="240" t="str">
        <f t="shared" si="0"/>
        <v>P1MR9:</v>
      </c>
      <c r="BL11" s="247" t="s">
        <v>2248</v>
      </c>
      <c r="BM11" s="247" t="s">
        <v>2249</v>
      </c>
      <c r="BN11" s="247" t="s">
        <v>325</v>
      </c>
      <c r="BO11" s="247" t="s">
        <v>326</v>
      </c>
      <c r="BP11" s="247" t="s">
        <v>327</v>
      </c>
      <c r="BQ11" s="247" t="s">
        <v>328</v>
      </c>
      <c r="BR11" s="233"/>
      <c r="BS11" s="233"/>
      <c r="BT11" s="233"/>
      <c r="BU11" s="249" t="s">
        <v>309</v>
      </c>
      <c r="BV11" s="250" t="s">
        <v>438</v>
      </c>
      <c r="BW11" s="248" t="s">
        <v>330</v>
      </c>
      <c r="BX11" s="248" t="s">
        <v>1047</v>
      </c>
      <c r="BY11" s="248" t="s">
        <v>1048</v>
      </c>
      <c r="BZ11" s="248" t="s">
        <v>1048</v>
      </c>
      <c r="CA11" s="233"/>
      <c r="CB11" s="233"/>
      <c r="CC11" s="234" t="s">
        <v>589</v>
      </c>
    </row>
    <row r="12" spans="1:88" ht="21" customHeight="1">
      <c r="A12" s="4"/>
      <c r="B12" s="4"/>
      <c r="C12" s="546"/>
      <c r="D12" s="485"/>
      <c r="E12" s="486"/>
      <c r="F12" s="486"/>
      <c r="G12" s="487"/>
      <c r="H12" s="210" t="s">
        <v>666</v>
      </c>
      <c r="I12" s="317"/>
      <c r="J12" s="284"/>
      <c r="K12" s="285" t="s">
        <v>665</v>
      </c>
      <c r="L12" s="345">
        <v>0</v>
      </c>
      <c r="M12" s="286"/>
      <c r="N12" s="287" t="s">
        <v>598</v>
      </c>
      <c r="O12" s="283">
        <f t="shared" ref="O12:O19" si="1">IFERROR((L12/I12),0)</f>
        <v>0</v>
      </c>
      <c r="Q12" s="29"/>
      <c r="R12" s="218"/>
      <c r="S12" s="4"/>
      <c r="T12" s="4"/>
      <c r="U12" s="4"/>
      <c r="V12" s="4"/>
      <c r="W12" s="4"/>
      <c r="X12" s="4"/>
      <c r="Y12" s="4"/>
      <c r="Z12" s="4"/>
      <c r="AA12" s="4"/>
      <c r="AB12" s="4"/>
      <c r="AC12" s="4"/>
      <c r="AD12" s="4"/>
      <c r="AE12" s="4"/>
      <c r="AF12" s="4"/>
      <c r="AG12" s="4"/>
      <c r="AH12" s="4"/>
      <c r="AI12" s="4"/>
      <c r="AJ12" s="4"/>
      <c r="AK12" s="4"/>
      <c r="AL12" s="4"/>
      <c r="AM12" s="4"/>
      <c r="AN12" s="4"/>
      <c r="AO12" s="122"/>
      <c r="AP12" s="122"/>
      <c r="AQ12" s="122"/>
      <c r="AR12" s="137"/>
      <c r="AS12" s="152"/>
      <c r="AT12" s="152"/>
      <c r="AU12" s="234"/>
      <c r="AV12" s="238" t="s">
        <v>355</v>
      </c>
      <c r="AY12" s="237" t="s">
        <v>878</v>
      </c>
      <c r="BA12" s="239" t="s">
        <v>11</v>
      </c>
      <c r="BB12" s="239" t="s">
        <v>37</v>
      </c>
      <c r="BC12" s="239" t="s">
        <v>447</v>
      </c>
      <c r="BD12" s="243" t="s">
        <v>444</v>
      </c>
      <c r="BF12" s="240" t="str">
        <f t="shared" ref="BF12:BF71" si="2">MID(BC12,1,8)</f>
        <v xml:space="preserve">P1MR10: </v>
      </c>
      <c r="BL12" s="247" t="s">
        <v>2250</v>
      </c>
      <c r="BM12" s="247" t="s">
        <v>439</v>
      </c>
      <c r="BN12" s="247" t="s">
        <v>1050</v>
      </c>
      <c r="BO12" s="247" t="s">
        <v>1051</v>
      </c>
      <c r="BP12" s="247" t="s">
        <v>1052</v>
      </c>
      <c r="BQ12" s="247" t="s">
        <v>1053</v>
      </c>
      <c r="BR12" s="233"/>
      <c r="BS12" s="233"/>
      <c r="BT12" s="233"/>
      <c r="BU12" s="249" t="s">
        <v>319</v>
      </c>
      <c r="BV12" s="250" t="s">
        <v>440</v>
      </c>
      <c r="BW12" s="248" t="s">
        <v>1055</v>
      </c>
      <c r="BX12" s="248" t="s">
        <v>1056</v>
      </c>
      <c r="BY12" s="248" t="s">
        <v>1057</v>
      </c>
      <c r="BZ12" s="248" t="s">
        <v>1058</v>
      </c>
      <c r="CA12" s="233"/>
      <c r="CB12" s="233"/>
      <c r="CC12" s="234" t="s">
        <v>590</v>
      </c>
    </row>
    <row r="13" spans="1:88" ht="21" customHeight="1">
      <c r="A13" s="4"/>
      <c r="B13" s="4"/>
      <c r="C13" s="546"/>
      <c r="D13" s="485" t="s">
        <v>1</v>
      </c>
      <c r="E13" s="486"/>
      <c r="F13" s="486"/>
      <c r="G13" s="487"/>
      <c r="H13" s="210" t="s">
        <v>666</v>
      </c>
      <c r="I13" s="317"/>
      <c r="J13" s="284"/>
      <c r="K13" s="285" t="s">
        <v>665</v>
      </c>
      <c r="L13" s="345">
        <v>0</v>
      </c>
      <c r="M13" s="286"/>
      <c r="N13" s="287" t="s">
        <v>598</v>
      </c>
      <c r="O13" s="283">
        <f t="shared" si="1"/>
        <v>0</v>
      </c>
      <c r="Q13" s="29"/>
      <c r="R13" s="218"/>
      <c r="S13" s="4"/>
      <c r="T13" s="4"/>
      <c r="U13" s="4"/>
      <c r="V13" s="4"/>
      <c r="W13" s="4"/>
      <c r="X13" s="4"/>
      <c r="Y13" s="4"/>
      <c r="Z13" s="4"/>
      <c r="AA13" s="4"/>
      <c r="AB13" s="4"/>
      <c r="AC13" s="4"/>
      <c r="AD13" s="4"/>
      <c r="AE13" s="4"/>
      <c r="AF13" s="4"/>
      <c r="AG13" s="4"/>
      <c r="AH13" s="4"/>
      <c r="AI13" s="4"/>
      <c r="AJ13" s="4"/>
      <c r="AK13" s="4"/>
      <c r="AL13" s="4"/>
      <c r="AM13" s="4"/>
      <c r="AN13" s="4"/>
      <c r="AO13" s="122"/>
      <c r="AP13" s="122"/>
      <c r="AQ13" s="122"/>
      <c r="AR13" s="137"/>
      <c r="AS13" s="152"/>
      <c r="AT13" s="152"/>
      <c r="AU13" s="234"/>
      <c r="AV13" s="238" t="s">
        <v>356</v>
      </c>
      <c r="AY13" s="237" t="s">
        <v>880</v>
      </c>
      <c r="BA13" s="239" t="s">
        <v>12</v>
      </c>
      <c r="BB13" s="239" t="s">
        <v>38</v>
      </c>
      <c r="BC13" s="239" t="s">
        <v>449</v>
      </c>
      <c r="BD13" s="243" t="s">
        <v>446</v>
      </c>
      <c r="BF13" s="240" t="str">
        <f t="shared" si="2"/>
        <v xml:space="preserve">P1MR11: </v>
      </c>
      <c r="BL13" s="247" t="s">
        <v>2251</v>
      </c>
      <c r="BM13" s="247" t="s">
        <v>2252</v>
      </c>
      <c r="BN13" s="247" t="s">
        <v>1060</v>
      </c>
      <c r="BO13" s="247" t="s">
        <v>1061</v>
      </c>
      <c r="BP13" s="247" t="s">
        <v>1062</v>
      </c>
      <c r="BQ13" s="247" t="s">
        <v>1063</v>
      </c>
      <c r="BR13" s="233"/>
      <c r="BS13" s="233"/>
      <c r="BT13" s="233"/>
      <c r="BU13" s="249" t="s">
        <v>329</v>
      </c>
      <c r="BV13" s="250" t="s">
        <v>442</v>
      </c>
      <c r="BW13" s="248" t="s">
        <v>1065</v>
      </c>
      <c r="BX13" s="248" t="s">
        <v>1066</v>
      </c>
      <c r="BY13" s="248" t="s">
        <v>1067</v>
      </c>
      <c r="BZ13" s="248" t="s">
        <v>1068</v>
      </c>
      <c r="CA13" s="233"/>
      <c r="CB13" s="233"/>
      <c r="CC13" s="234" t="s">
        <v>591</v>
      </c>
    </row>
    <row r="14" spans="1:88" ht="21" customHeight="1">
      <c r="A14" s="4"/>
      <c r="B14" s="4"/>
      <c r="C14" s="546"/>
      <c r="D14" s="485" t="s">
        <v>1</v>
      </c>
      <c r="E14" s="486"/>
      <c r="F14" s="486"/>
      <c r="G14" s="487"/>
      <c r="H14" s="210" t="s">
        <v>666</v>
      </c>
      <c r="I14" s="317"/>
      <c r="J14" s="284"/>
      <c r="K14" s="285" t="s">
        <v>665</v>
      </c>
      <c r="L14" s="345">
        <v>0</v>
      </c>
      <c r="M14" s="286"/>
      <c r="N14" s="287" t="s">
        <v>598</v>
      </c>
      <c r="O14" s="283">
        <f t="shared" si="1"/>
        <v>0</v>
      </c>
      <c r="Q14" s="29"/>
      <c r="R14" s="218"/>
      <c r="S14" s="4"/>
      <c r="T14" s="4"/>
      <c r="U14" s="4"/>
      <c r="V14" s="4"/>
      <c r="W14" s="4"/>
      <c r="X14" s="4"/>
      <c r="Y14" s="4"/>
      <c r="Z14" s="4"/>
      <c r="AA14" s="4"/>
      <c r="AB14" s="4"/>
      <c r="AC14" s="4"/>
      <c r="AD14" s="4"/>
      <c r="AE14" s="4"/>
      <c r="AF14" s="4"/>
      <c r="AG14" s="4"/>
      <c r="AH14" s="4"/>
      <c r="AI14" s="4"/>
      <c r="AJ14" s="4"/>
      <c r="AK14" s="4"/>
      <c r="AL14" s="4"/>
      <c r="AM14" s="4"/>
      <c r="AN14" s="4"/>
      <c r="AO14" s="122"/>
      <c r="AP14" s="122"/>
      <c r="AQ14" s="122"/>
      <c r="AR14" s="137"/>
      <c r="AS14" s="152"/>
      <c r="AT14" s="152"/>
      <c r="AU14" s="234"/>
      <c r="AV14" s="238" t="s">
        <v>357</v>
      </c>
      <c r="AY14" s="237" t="s">
        <v>882</v>
      </c>
      <c r="BA14" s="239" t="s">
        <v>13</v>
      </c>
      <c r="BB14" s="239" t="s">
        <v>39</v>
      </c>
      <c r="BC14" s="239" t="s">
        <v>913</v>
      </c>
      <c r="BD14" s="243" t="s">
        <v>448</v>
      </c>
      <c r="BF14" s="240" t="str">
        <f t="shared" si="2"/>
        <v xml:space="preserve">P1MR12: </v>
      </c>
      <c r="BL14" s="247" t="s">
        <v>2253</v>
      </c>
      <c r="BM14" s="247" t="s">
        <v>2254</v>
      </c>
      <c r="BN14" s="247" t="s">
        <v>1070</v>
      </c>
      <c r="BO14" s="247" t="s">
        <v>1071</v>
      </c>
      <c r="BP14" s="247" t="s">
        <v>1072</v>
      </c>
      <c r="BQ14" s="247" t="s">
        <v>1073</v>
      </c>
      <c r="BR14" s="233"/>
      <c r="BS14" s="233"/>
      <c r="BT14" s="233"/>
      <c r="BU14" s="249" t="s">
        <v>1054</v>
      </c>
      <c r="BV14" s="250" t="s">
        <v>444</v>
      </c>
      <c r="BW14" s="248" t="s">
        <v>1075</v>
      </c>
      <c r="BX14" s="248" t="s">
        <v>1076</v>
      </c>
      <c r="BY14" s="248" t="s">
        <v>1077</v>
      </c>
      <c r="BZ14" s="248" t="s">
        <v>1078</v>
      </c>
      <c r="CA14" s="233"/>
      <c r="CB14" s="233"/>
      <c r="CC14" s="234" t="s">
        <v>592</v>
      </c>
    </row>
    <row r="15" spans="1:88" ht="21" customHeight="1">
      <c r="A15" s="4"/>
      <c r="B15" s="4"/>
      <c r="C15" s="546"/>
      <c r="D15" s="485" t="s">
        <v>1</v>
      </c>
      <c r="E15" s="486"/>
      <c r="F15" s="486"/>
      <c r="G15" s="487"/>
      <c r="H15" s="210" t="s">
        <v>666</v>
      </c>
      <c r="I15" s="317"/>
      <c r="J15" s="284"/>
      <c r="K15" s="285" t="s">
        <v>665</v>
      </c>
      <c r="L15" s="345">
        <v>0</v>
      </c>
      <c r="M15" s="286"/>
      <c r="N15" s="287" t="s">
        <v>598</v>
      </c>
      <c r="O15" s="283">
        <f t="shared" si="1"/>
        <v>0</v>
      </c>
      <c r="Q15" s="29"/>
      <c r="R15" s="218"/>
      <c r="S15" s="4"/>
      <c r="T15" s="4"/>
      <c r="U15" s="4"/>
      <c r="V15" s="4"/>
      <c r="W15" s="4"/>
      <c r="X15" s="4"/>
      <c r="Y15" s="4"/>
      <c r="Z15" s="4"/>
      <c r="AA15" s="4"/>
      <c r="AB15" s="4"/>
      <c r="AC15" s="4"/>
      <c r="AD15" s="4"/>
      <c r="AE15" s="4"/>
      <c r="AF15" s="4"/>
      <c r="AG15" s="4"/>
      <c r="AH15" s="4"/>
      <c r="AI15" s="4"/>
      <c r="AJ15" s="4"/>
      <c r="AK15" s="4"/>
      <c r="AL15" s="4"/>
      <c r="AM15" s="4"/>
      <c r="AN15" s="4"/>
      <c r="AO15" s="122"/>
      <c r="AP15" s="122"/>
      <c r="AQ15" s="122"/>
      <c r="AR15" s="137"/>
      <c r="AS15" s="152"/>
      <c r="AT15" s="152"/>
      <c r="AU15" s="234"/>
      <c r="AV15" s="238" t="s">
        <v>358</v>
      </c>
      <c r="AY15" s="236" t="s">
        <v>578</v>
      </c>
      <c r="BA15" s="239" t="s">
        <v>14</v>
      </c>
      <c r="BB15" s="239" t="s">
        <v>40</v>
      </c>
      <c r="BC15" s="239" t="s">
        <v>915</v>
      </c>
      <c r="BD15" s="243" t="s">
        <v>912</v>
      </c>
      <c r="BF15" s="240" t="str">
        <f t="shared" si="2"/>
        <v xml:space="preserve">P1MR13: </v>
      </c>
      <c r="BL15" s="247" t="s">
        <v>1049</v>
      </c>
      <c r="BM15" s="247" t="s">
        <v>2255</v>
      </c>
      <c r="BN15" s="247" t="s">
        <v>1080</v>
      </c>
      <c r="BO15" s="247" t="s">
        <v>1081</v>
      </c>
      <c r="BP15" s="247" t="s">
        <v>1082</v>
      </c>
      <c r="BQ15" s="247" t="s">
        <v>1083</v>
      </c>
      <c r="BR15" s="233"/>
      <c r="BS15" s="233"/>
      <c r="BT15" s="233"/>
      <c r="BU15" s="249" t="s">
        <v>1064</v>
      </c>
      <c r="BV15" s="250" t="s">
        <v>446</v>
      </c>
      <c r="BW15" s="248" t="s">
        <v>1085</v>
      </c>
      <c r="BX15" s="248" t="s">
        <v>1086</v>
      </c>
      <c r="BY15" s="248" t="s">
        <v>1087</v>
      </c>
      <c r="BZ15" s="248" t="s">
        <v>1088</v>
      </c>
      <c r="CA15" s="233"/>
      <c r="CB15" s="233"/>
      <c r="CC15" s="234" t="s">
        <v>593</v>
      </c>
    </row>
    <row r="16" spans="1:88" ht="21" customHeight="1">
      <c r="A16" s="4"/>
      <c r="B16" s="4"/>
      <c r="C16" s="546"/>
      <c r="D16" s="485" t="s">
        <v>1</v>
      </c>
      <c r="E16" s="486"/>
      <c r="F16" s="486"/>
      <c r="G16" s="487"/>
      <c r="H16" s="210" t="s">
        <v>666</v>
      </c>
      <c r="I16" s="317"/>
      <c r="J16" s="284"/>
      <c r="K16" s="285" t="s">
        <v>665</v>
      </c>
      <c r="L16" s="345">
        <v>0</v>
      </c>
      <c r="M16" s="286"/>
      <c r="N16" s="287" t="s">
        <v>598</v>
      </c>
      <c r="O16" s="283">
        <f t="shared" si="1"/>
        <v>0</v>
      </c>
      <c r="Q16" s="29"/>
      <c r="R16" s="218"/>
      <c r="S16" s="4"/>
      <c r="T16" s="4"/>
      <c r="U16" s="4"/>
      <c r="V16" s="4"/>
      <c r="W16" s="4"/>
      <c r="X16" s="4"/>
      <c r="Y16" s="4"/>
      <c r="Z16" s="4"/>
      <c r="AA16" s="4"/>
      <c r="AB16" s="4"/>
      <c r="AC16" s="4"/>
      <c r="AD16" s="4"/>
      <c r="AE16" s="4"/>
      <c r="AF16" s="4"/>
      <c r="AG16" s="4"/>
      <c r="AH16" s="4"/>
      <c r="AI16" s="4"/>
      <c r="AJ16" s="4"/>
      <c r="AK16" s="4"/>
      <c r="AL16" s="4"/>
      <c r="AM16" s="4"/>
      <c r="AN16" s="4"/>
      <c r="AO16" s="122"/>
      <c r="AP16" s="122"/>
      <c r="AQ16" s="122"/>
      <c r="AR16" s="137"/>
      <c r="AS16" s="152"/>
      <c r="AT16" s="152"/>
      <c r="AU16" s="234"/>
      <c r="AV16" s="238" t="s">
        <v>359</v>
      </c>
      <c r="AY16" s="236" t="s">
        <v>579</v>
      </c>
      <c r="BA16" s="239" t="s">
        <v>15</v>
      </c>
      <c r="BB16" s="239" t="s">
        <v>41</v>
      </c>
      <c r="BC16" s="239" t="s">
        <v>917</v>
      </c>
      <c r="BD16" s="243" t="s">
        <v>914</v>
      </c>
      <c r="BF16" s="240" t="str">
        <f t="shared" si="2"/>
        <v xml:space="preserve">P1MR14: </v>
      </c>
      <c r="BL16" s="247" t="s">
        <v>1059</v>
      </c>
      <c r="BM16" s="247" t="s">
        <v>445</v>
      </c>
      <c r="BN16" s="247" t="s">
        <v>1090</v>
      </c>
      <c r="BO16" s="247" t="s">
        <v>1091</v>
      </c>
      <c r="BP16" s="247" t="s">
        <v>1092</v>
      </c>
      <c r="BQ16" s="247" t="s">
        <v>1093</v>
      </c>
      <c r="BR16" s="233"/>
      <c r="BS16" s="233"/>
      <c r="BT16" s="233"/>
      <c r="BU16" s="249" t="s">
        <v>1074</v>
      </c>
      <c r="BV16" s="250" t="s">
        <v>448</v>
      </c>
      <c r="BW16" s="248" t="s">
        <v>1095</v>
      </c>
      <c r="BX16" s="248" t="s">
        <v>1096</v>
      </c>
      <c r="BY16" s="248" t="s">
        <v>1097</v>
      </c>
      <c r="BZ16" s="248" t="s">
        <v>1098</v>
      </c>
      <c r="CA16" s="233"/>
      <c r="CB16" s="233"/>
      <c r="CC16" s="234" t="s">
        <v>594</v>
      </c>
    </row>
    <row r="17" spans="1:81" ht="21" customHeight="1">
      <c r="A17" s="4"/>
      <c r="B17" s="4"/>
      <c r="C17" s="546"/>
      <c r="D17" s="485" t="s">
        <v>1</v>
      </c>
      <c r="E17" s="486"/>
      <c r="F17" s="486"/>
      <c r="G17" s="487"/>
      <c r="H17" s="210" t="s">
        <v>666</v>
      </c>
      <c r="I17" s="317"/>
      <c r="J17" s="284"/>
      <c r="K17" s="285" t="s">
        <v>665</v>
      </c>
      <c r="L17" s="345">
        <v>0</v>
      </c>
      <c r="M17" s="286"/>
      <c r="N17" s="287" t="s">
        <v>598</v>
      </c>
      <c r="O17" s="283">
        <f t="shared" si="1"/>
        <v>0</v>
      </c>
      <c r="Q17" s="29"/>
      <c r="R17" s="218"/>
      <c r="S17" s="4"/>
      <c r="T17" s="4"/>
      <c r="U17" s="4"/>
      <c r="V17" s="4"/>
      <c r="W17" s="4"/>
      <c r="X17" s="4"/>
      <c r="Y17" s="4"/>
      <c r="Z17" s="4"/>
      <c r="AA17" s="4"/>
      <c r="AB17" s="4"/>
      <c r="AC17" s="4"/>
      <c r="AD17" s="4"/>
      <c r="AE17" s="4"/>
      <c r="AF17" s="4"/>
      <c r="AG17" s="4"/>
      <c r="AH17" s="4"/>
      <c r="AI17" s="4"/>
      <c r="AJ17" s="4"/>
      <c r="AK17" s="4"/>
      <c r="AL17" s="4"/>
      <c r="AM17" s="4"/>
      <c r="AN17" s="4"/>
      <c r="AO17" s="122"/>
      <c r="AP17" s="122"/>
      <c r="AQ17" s="122"/>
      <c r="AR17" s="137"/>
      <c r="AS17" s="152"/>
      <c r="AT17" s="152"/>
      <c r="AU17" s="234"/>
      <c r="AV17" s="238" t="s">
        <v>360</v>
      </c>
      <c r="BA17" s="239" t="s">
        <v>269</v>
      </c>
      <c r="BB17" s="239" t="s">
        <v>42</v>
      </c>
      <c r="BC17" s="239" t="s">
        <v>919</v>
      </c>
      <c r="BD17" s="243" t="s">
        <v>916</v>
      </c>
      <c r="BF17" s="240" t="str">
        <f t="shared" si="2"/>
        <v xml:space="preserve">P1MR15: </v>
      </c>
      <c r="BL17" s="247" t="s">
        <v>1069</v>
      </c>
      <c r="BM17" s="247" t="s">
        <v>2256</v>
      </c>
      <c r="BN17" s="247" t="s">
        <v>1100</v>
      </c>
      <c r="BO17" s="247" t="s">
        <v>1101</v>
      </c>
      <c r="BP17" s="247" t="s">
        <v>1102</v>
      </c>
      <c r="BQ17" s="247" t="s">
        <v>1103</v>
      </c>
      <c r="BR17" s="233"/>
      <c r="BS17" s="233"/>
      <c r="BT17" s="233"/>
      <c r="BU17" s="249" t="s">
        <v>1084</v>
      </c>
      <c r="BV17" s="250" t="s">
        <v>912</v>
      </c>
      <c r="BW17" s="248" t="s">
        <v>1105</v>
      </c>
      <c r="BX17" s="248" t="s">
        <v>1106</v>
      </c>
      <c r="BY17" s="248" t="s">
        <v>1107</v>
      </c>
      <c r="BZ17" s="248" t="s">
        <v>1107</v>
      </c>
      <c r="CA17" s="233"/>
      <c r="CB17" s="233"/>
      <c r="CC17" s="234" t="s">
        <v>595</v>
      </c>
    </row>
    <row r="18" spans="1:81" ht="21" customHeight="1">
      <c r="A18" s="4"/>
      <c r="B18" s="4"/>
      <c r="C18" s="546"/>
      <c r="D18" s="485" t="s">
        <v>1</v>
      </c>
      <c r="E18" s="486"/>
      <c r="F18" s="486"/>
      <c r="G18" s="487"/>
      <c r="H18" s="210" t="s">
        <v>666</v>
      </c>
      <c r="I18" s="317"/>
      <c r="J18" s="284"/>
      <c r="K18" s="285" t="s">
        <v>665</v>
      </c>
      <c r="L18" s="345">
        <v>0</v>
      </c>
      <c r="M18" s="286"/>
      <c r="N18" s="287" t="s">
        <v>598</v>
      </c>
      <c r="O18" s="283">
        <f t="shared" si="1"/>
        <v>0</v>
      </c>
      <c r="Q18" s="29"/>
      <c r="R18" s="218"/>
      <c r="S18" s="4"/>
      <c r="T18" s="4"/>
      <c r="U18" s="4"/>
      <c r="V18" s="4"/>
      <c r="W18" s="4"/>
      <c r="X18" s="4"/>
      <c r="Y18" s="4"/>
      <c r="Z18" s="4"/>
      <c r="AA18" s="4"/>
      <c r="AB18" s="4"/>
      <c r="AC18" s="4"/>
      <c r="AD18" s="4"/>
      <c r="AE18" s="4"/>
      <c r="AF18" s="4"/>
      <c r="AG18" s="4"/>
      <c r="AH18" s="4"/>
      <c r="AI18" s="4"/>
      <c r="AJ18" s="4"/>
      <c r="AK18" s="4"/>
      <c r="AL18" s="4"/>
      <c r="AM18" s="4"/>
      <c r="AN18" s="4"/>
      <c r="AO18" s="122"/>
      <c r="AP18" s="122"/>
      <c r="AQ18" s="122"/>
      <c r="AR18" s="137"/>
      <c r="AS18" s="152"/>
      <c r="AT18" s="152"/>
      <c r="AU18" s="234"/>
      <c r="AV18" s="238" t="s">
        <v>361</v>
      </c>
      <c r="BA18" s="239" t="s">
        <v>270</v>
      </c>
      <c r="BB18" s="239" t="s">
        <v>43</v>
      </c>
      <c r="BC18" s="239" t="s">
        <v>921</v>
      </c>
      <c r="BD18" s="243" t="s">
        <v>918</v>
      </c>
      <c r="BF18" s="240" t="str">
        <f t="shared" si="2"/>
        <v xml:space="preserve">P1MR16: </v>
      </c>
      <c r="BL18" s="247" t="s">
        <v>1079</v>
      </c>
      <c r="BM18" s="247" t="s">
        <v>449</v>
      </c>
      <c r="BN18" s="247" t="s">
        <v>1109</v>
      </c>
      <c r="BO18" s="247" t="s">
        <v>1110</v>
      </c>
      <c r="BP18" s="247" t="s">
        <v>1111</v>
      </c>
      <c r="BQ18" s="247" t="s">
        <v>1112</v>
      </c>
      <c r="BR18" s="233"/>
      <c r="BS18" s="233"/>
      <c r="BT18" s="233"/>
      <c r="BU18" s="249" t="s">
        <v>1094</v>
      </c>
      <c r="BV18" s="250" t="s">
        <v>914</v>
      </c>
      <c r="BW18" s="248" t="s">
        <v>1142</v>
      </c>
      <c r="BX18" s="248" t="s">
        <v>1143</v>
      </c>
      <c r="BY18" s="248" t="s">
        <v>1144</v>
      </c>
      <c r="BZ18" s="248" t="s">
        <v>1144</v>
      </c>
      <c r="CA18" s="233"/>
      <c r="CB18" s="233"/>
      <c r="CC18" s="233"/>
    </row>
    <row r="19" spans="1:81" ht="21" customHeight="1" thickBot="1">
      <c r="A19" s="4"/>
      <c r="B19" s="4"/>
      <c r="C19" s="547"/>
      <c r="D19" s="485" t="s">
        <v>1</v>
      </c>
      <c r="E19" s="486"/>
      <c r="F19" s="486"/>
      <c r="G19" s="487"/>
      <c r="H19" s="210" t="s">
        <v>666</v>
      </c>
      <c r="I19" s="278"/>
      <c r="J19" s="284"/>
      <c r="K19" s="285" t="s">
        <v>665</v>
      </c>
      <c r="L19" s="345">
        <v>0</v>
      </c>
      <c r="M19" s="286"/>
      <c r="N19" s="287" t="s">
        <v>598</v>
      </c>
      <c r="O19" s="289">
        <f t="shared" si="1"/>
        <v>0</v>
      </c>
      <c r="Q19" s="29"/>
      <c r="R19" s="218"/>
      <c r="S19" s="4"/>
      <c r="T19" s="4"/>
      <c r="U19" s="4"/>
      <c r="V19" s="4"/>
      <c r="W19" s="4"/>
      <c r="X19" s="4"/>
      <c r="Y19" s="4"/>
      <c r="Z19" s="4"/>
      <c r="AA19" s="4"/>
      <c r="AB19" s="4"/>
      <c r="AC19" s="4"/>
      <c r="AD19" s="4"/>
      <c r="AE19" s="4"/>
      <c r="AF19" s="4"/>
      <c r="AG19" s="4"/>
      <c r="AH19" s="4"/>
      <c r="AI19" s="4"/>
      <c r="AJ19" s="4"/>
      <c r="AK19" s="4"/>
      <c r="AL19" s="4"/>
      <c r="AM19" s="4"/>
      <c r="AN19" s="4"/>
      <c r="AO19" s="122"/>
      <c r="AP19" s="122"/>
      <c r="AQ19" s="122"/>
      <c r="AR19" s="137"/>
      <c r="AS19" s="152"/>
      <c r="AT19" s="152"/>
      <c r="AU19" s="234"/>
      <c r="AV19" s="238" t="s">
        <v>362</v>
      </c>
      <c r="BA19" s="239" t="s">
        <v>271</v>
      </c>
      <c r="BB19" s="239" t="s">
        <v>44</v>
      </c>
      <c r="BC19" s="239" t="s">
        <v>923</v>
      </c>
      <c r="BD19" s="243" t="s">
        <v>920</v>
      </c>
      <c r="BF19" s="240" t="str">
        <f t="shared" si="2"/>
        <v xml:space="preserve">P1MR17: </v>
      </c>
      <c r="BL19" s="247" t="s">
        <v>1089</v>
      </c>
      <c r="BM19" s="247" t="s">
        <v>913</v>
      </c>
      <c r="BN19" s="247" t="s">
        <v>1146</v>
      </c>
      <c r="BO19" s="247" t="s">
        <v>1147</v>
      </c>
      <c r="BP19" s="247" t="s">
        <v>1148</v>
      </c>
      <c r="BQ19" s="247" t="s">
        <v>1149</v>
      </c>
      <c r="BR19" s="233"/>
      <c r="BS19" s="233"/>
      <c r="BT19" s="233"/>
      <c r="BU19" s="249" t="s">
        <v>2020</v>
      </c>
      <c r="BV19" s="250" t="s">
        <v>2021</v>
      </c>
      <c r="BW19" s="248" t="s">
        <v>1151</v>
      </c>
      <c r="BX19" s="248" t="s">
        <v>1152</v>
      </c>
      <c r="BY19" s="248" t="s">
        <v>1153</v>
      </c>
      <c r="BZ19" s="248" t="s">
        <v>1154</v>
      </c>
      <c r="CA19" s="233"/>
      <c r="CB19" s="233"/>
      <c r="CC19" s="233"/>
    </row>
    <row r="20" spans="1:81" ht="30" customHeight="1" thickBot="1">
      <c r="A20" s="4"/>
      <c r="B20" s="4"/>
      <c r="C20" s="48" t="s">
        <v>196</v>
      </c>
      <c r="D20" s="551" t="s">
        <v>31</v>
      </c>
      <c r="E20" s="552"/>
      <c r="F20" s="552"/>
      <c r="G20" s="552"/>
      <c r="H20" s="552"/>
      <c r="I20" s="552"/>
      <c r="J20" s="552"/>
      <c r="K20" s="552"/>
      <c r="L20" s="552"/>
      <c r="M20" s="552"/>
      <c r="N20" s="552"/>
      <c r="O20" s="553"/>
      <c r="Q20" s="29"/>
      <c r="R20" s="218"/>
      <c r="S20" s="4"/>
      <c r="T20" s="4"/>
      <c r="U20" s="4"/>
      <c r="V20" s="4"/>
      <c r="W20" s="4"/>
      <c r="X20" s="4"/>
      <c r="Y20" s="4"/>
      <c r="Z20" s="4"/>
      <c r="AA20" s="4"/>
      <c r="AB20" s="4"/>
      <c r="AC20" s="4"/>
      <c r="AD20" s="4"/>
      <c r="AE20" s="4"/>
      <c r="AF20" s="4"/>
      <c r="AG20" s="4"/>
      <c r="AH20" s="4"/>
      <c r="AI20" s="4"/>
      <c r="AJ20" s="4"/>
      <c r="AK20" s="4"/>
      <c r="AL20" s="4"/>
      <c r="AM20" s="4"/>
      <c r="AN20" s="4"/>
      <c r="AO20" s="122"/>
      <c r="AP20" s="122"/>
      <c r="AQ20" s="122"/>
      <c r="AR20" s="137"/>
      <c r="AS20" s="152"/>
      <c r="AT20" s="152"/>
      <c r="AU20" s="234"/>
      <c r="AV20" s="238" t="s">
        <v>363</v>
      </c>
      <c r="BA20" s="239" t="s">
        <v>272</v>
      </c>
      <c r="BB20" s="239" t="s">
        <v>45</v>
      </c>
      <c r="BC20" s="239" t="s">
        <v>925</v>
      </c>
      <c r="BD20" s="243" t="s">
        <v>922</v>
      </c>
      <c r="BF20" s="240" t="str">
        <f t="shared" si="2"/>
        <v xml:space="preserve">P1MR18: </v>
      </c>
      <c r="BL20" s="247" t="s">
        <v>1099</v>
      </c>
      <c r="BM20" s="247" t="s">
        <v>915</v>
      </c>
      <c r="BN20" s="247" t="s">
        <v>1156</v>
      </c>
      <c r="BO20" s="247" t="s">
        <v>1157</v>
      </c>
      <c r="BP20" s="247" t="s">
        <v>1158</v>
      </c>
      <c r="BQ20" s="247" t="s">
        <v>1158</v>
      </c>
      <c r="BR20" s="233"/>
      <c r="BS20" s="233"/>
      <c r="BT20" s="233"/>
      <c r="BU20" s="249" t="s">
        <v>2022</v>
      </c>
      <c r="BV20" s="250" t="s">
        <v>2023</v>
      </c>
      <c r="BW20" s="248" t="s">
        <v>1160</v>
      </c>
      <c r="BX20" s="248" t="s">
        <v>1161</v>
      </c>
      <c r="BY20" s="248" t="s">
        <v>1162</v>
      </c>
      <c r="BZ20" s="248" t="s">
        <v>1163</v>
      </c>
      <c r="CA20" s="233"/>
      <c r="CB20" s="233"/>
      <c r="CC20" s="233"/>
    </row>
    <row r="21" spans="1:81" ht="30" customHeight="1" thickBot="1">
      <c r="A21" s="4"/>
      <c r="B21" s="4"/>
      <c r="C21" s="206" t="s">
        <v>212</v>
      </c>
      <c r="D21" s="207"/>
      <c r="E21" s="207"/>
      <c r="F21" s="208"/>
      <c r="G21" s="55" t="s">
        <v>376</v>
      </c>
      <c r="H21" s="426" t="s">
        <v>666</v>
      </c>
      <c r="I21" s="428"/>
      <c r="J21" s="426" t="s">
        <v>201</v>
      </c>
      <c r="K21" s="427"/>
      <c r="L21" s="428"/>
      <c r="M21" s="426" t="s">
        <v>598</v>
      </c>
      <c r="N21" s="427"/>
      <c r="O21" s="428"/>
      <c r="Q21" s="29"/>
      <c r="R21" s="218"/>
      <c r="S21" s="4"/>
      <c r="T21" s="4"/>
      <c r="U21" s="4"/>
      <c r="V21" s="4"/>
      <c r="W21" s="4"/>
      <c r="X21" s="4"/>
      <c r="Y21" s="4"/>
      <c r="Z21" s="4"/>
      <c r="AA21" s="4"/>
      <c r="AB21" s="4"/>
      <c r="AC21" s="4"/>
      <c r="AD21" s="4"/>
      <c r="AE21" s="4"/>
      <c r="AF21" s="4"/>
      <c r="AG21" s="4"/>
      <c r="AH21" s="4"/>
      <c r="AI21" s="4"/>
      <c r="AJ21" s="4"/>
      <c r="AK21" s="4"/>
      <c r="AL21" s="4"/>
      <c r="AM21" s="4"/>
      <c r="AN21" s="4"/>
      <c r="AO21" s="122"/>
      <c r="AP21" s="122"/>
      <c r="AQ21" s="122"/>
      <c r="AR21" s="137"/>
      <c r="AS21" s="152"/>
      <c r="AT21" s="152"/>
      <c r="AU21" s="234"/>
      <c r="AV21" s="238" t="s">
        <v>364</v>
      </c>
      <c r="BA21" s="239" t="s">
        <v>273</v>
      </c>
      <c r="BB21" s="239" t="s">
        <v>46</v>
      </c>
      <c r="BC21" s="239" t="s">
        <v>498</v>
      </c>
      <c r="BD21" s="243" t="s">
        <v>924</v>
      </c>
      <c r="BF21" s="240" t="str">
        <f t="shared" si="2"/>
        <v xml:space="preserve">P1MR19: </v>
      </c>
      <c r="BL21" s="247" t="s">
        <v>1108</v>
      </c>
      <c r="BM21" s="247" t="s">
        <v>917</v>
      </c>
      <c r="BN21" s="247" t="s">
        <v>1166</v>
      </c>
      <c r="BO21" s="247" t="s">
        <v>1167</v>
      </c>
      <c r="BP21" s="247" t="s">
        <v>1168</v>
      </c>
      <c r="BQ21" s="247" t="s">
        <v>1169</v>
      </c>
      <c r="BR21" s="233"/>
      <c r="BS21" s="233"/>
      <c r="BT21" s="233"/>
      <c r="BU21" s="249" t="s">
        <v>1113</v>
      </c>
      <c r="BV21" s="250" t="s">
        <v>918</v>
      </c>
      <c r="BW21" s="248" t="s">
        <v>1171</v>
      </c>
      <c r="BX21" s="248" t="s">
        <v>1172</v>
      </c>
      <c r="BY21" s="248" t="s">
        <v>1173</v>
      </c>
      <c r="BZ21" s="248" t="s">
        <v>1173</v>
      </c>
      <c r="CA21" s="233"/>
      <c r="CB21" s="233"/>
      <c r="CC21" s="233"/>
    </row>
    <row r="22" spans="1:81" ht="23.25" customHeight="1">
      <c r="A22" s="4"/>
      <c r="B22" s="4"/>
      <c r="C22" s="491" t="s">
        <v>1252</v>
      </c>
      <c r="D22" s="492"/>
      <c r="E22" s="492"/>
      <c r="F22" s="493"/>
      <c r="G22" s="290" t="s">
        <v>1635</v>
      </c>
      <c r="H22" s="318">
        <v>14</v>
      </c>
      <c r="I22" s="319"/>
      <c r="J22" s="500">
        <v>10</v>
      </c>
      <c r="K22" s="501"/>
      <c r="L22" s="502"/>
      <c r="M22" s="292">
        <f>IFERROR((J22/H22),0)</f>
        <v>0.7142857142857143</v>
      </c>
      <c r="N22" s="293"/>
      <c r="O22" s="294"/>
      <c r="Q22" s="29"/>
      <c r="R22" s="220"/>
      <c r="S22" s="4"/>
      <c r="T22" s="4"/>
      <c r="U22" s="4"/>
      <c r="V22" s="4"/>
      <c r="W22" s="4"/>
      <c r="X22" s="4"/>
      <c r="Y22" s="4"/>
      <c r="Z22" s="4"/>
      <c r="AA22" s="4"/>
      <c r="AB22" s="4"/>
      <c r="AC22" s="4"/>
      <c r="AD22" s="4"/>
      <c r="AE22" s="4"/>
      <c r="AF22" s="4"/>
      <c r="AG22" s="4"/>
      <c r="AH22" s="4"/>
      <c r="AI22" s="4"/>
      <c r="AJ22" s="4"/>
      <c r="AK22" s="4"/>
      <c r="AL22" s="4"/>
      <c r="AM22" s="4"/>
      <c r="AN22" s="4"/>
      <c r="AO22" s="122"/>
      <c r="AP22" s="122"/>
      <c r="AQ22" s="122"/>
      <c r="AR22" s="137"/>
      <c r="AS22" s="152"/>
      <c r="AT22" s="152"/>
      <c r="AU22" s="234"/>
      <c r="AV22" s="238" t="s">
        <v>365</v>
      </c>
      <c r="BA22" s="239" t="s">
        <v>274</v>
      </c>
      <c r="BB22" s="239" t="s">
        <v>47</v>
      </c>
      <c r="BC22" s="239" t="s">
        <v>500</v>
      </c>
      <c r="BD22" s="243" t="s">
        <v>926</v>
      </c>
      <c r="BF22" s="240" t="str">
        <f t="shared" si="2"/>
        <v xml:space="preserve">P1MR20: </v>
      </c>
      <c r="BL22" s="247" t="s">
        <v>1145</v>
      </c>
      <c r="BM22" s="247" t="s">
        <v>919</v>
      </c>
      <c r="BN22" s="247" t="s">
        <v>1175</v>
      </c>
      <c r="BO22" s="247" t="s">
        <v>1176</v>
      </c>
      <c r="BP22" s="247" t="s">
        <v>1177</v>
      </c>
      <c r="BQ22" s="247" t="s">
        <v>1178</v>
      </c>
      <c r="BR22" s="233"/>
      <c r="BS22" s="233"/>
      <c r="BT22" s="233"/>
      <c r="BU22" s="249" t="s">
        <v>2024</v>
      </c>
      <c r="BV22" s="250" t="s">
        <v>2025</v>
      </c>
      <c r="BW22" s="248" t="s">
        <v>1180</v>
      </c>
      <c r="BX22" s="248" t="s">
        <v>1181</v>
      </c>
      <c r="BY22" s="248" t="s">
        <v>1182</v>
      </c>
      <c r="BZ22" s="248" t="s">
        <v>1182</v>
      </c>
      <c r="CA22" s="233"/>
      <c r="CB22" s="233"/>
      <c r="CC22" s="233"/>
    </row>
    <row r="23" spans="1:81" ht="23.25" customHeight="1">
      <c r="A23" s="4"/>
      <c r="B23" s="4"/>
      <c r="C23" s="494" t="s">
        <v>1248</v>
      </c>
      <c r="D23" s="495"/>
      <c r="E23" s="495"/>
      <c r="F23" s="496"/>
      <c r="G23" s="290" t="s">
        <v>1635</v>
      </c>
      <c r="H23" s="320">
        <v>1</v>
      </c>
      <c r="I23" s="321"/>
      <c r="J23" s="479"/>
      <c r="K23" s="480"/>
      <c r="L23" s="481"/>
      <c r="M23" s="292">
        <f t="shared" ref="M23:M30" si="3">IFERROR((J23/H23),0)</f>
        <v>0</v>
      </c>
      <c r="N23" s="295"/>
      <c r="O23" s="296"/>
      <c r="P23" s="4"/>
      <c r="Q23" s="4"/>
      <c r="R23" s="220"/>
      <c r="S23" s="4"/>
      <c r="T23" s="4"/>
      <c r="U23" s="4"/>
      <c r="V23" s="4"/>
      <c r="W23" s="4"/>
      <c r="X23" s="4"/>
      <c r="Y23" s="4"/>
      <c r="Z23" s="4"/>
      <c r="AA23" s="4"/>
      <c r="AB23" s="4"/>
      <c r="AC23" s="4"/>
      <c r="AD23" s="4"/>
      <c r="AE23" s="4"/>
      <c r="AF23" s="4"/>
      <c r="AG23" s="4"/>
      <c r="AH23" s="4"/>
      <c r="AI23" s="4"/>
      <c r="AJ23" s="4"/>
      <c r="AK23" s="4"/>
      <c r="AL23" s="4"/>
      <c r="AM23" s="4"/>
      <c r="AN23" s="4"/>
      <c r="AO23" s="122"/>
      <c r="AP23" s="122"/>
      <c r="AQ23" s="122"/>
      <c r="AR23" s="137"/>
      <c r="AS23" s="152"/>
      <c r="AT23" s="152"/>
      <c r="AU23" s="234"/>
      <c r="AV23" s="238" t="s">
        <v>366</v>
      </c>
      <c r="BA23" s="239" t="s">
        <v>275</v>
      </c>
      <c r="BB23" s="239" t="s">
        <v>48</v>
      </c>
      <c r="BC23" s="239" t="s">
        <v>502</v>
      </c>
      <c r="BD23" s="243" t="s">
        <v>499</v>
      </c>
      <c r="BF23" s="240" t="str">
        <f t="shared" si="2"/>
        <v xml:space="preserve">P1MR21: </v>
      </c>
      <c r="BL23" s="247" t="s">
        <v>1155</v>
      </c>
      <c r="BM23" s="247" t="s">
        <v>921</v>
      </c>
      <c r="BN23" s="247" t="s">
        <v>1184</v>
      </c>
      <c r="BO23" s="247" t="s">
        <v>1185</v>
      </c>
      <c r="BP23" s="247" t="s">
        <v>1186</v>
      </c>
      <c r="BQ23" s="247" t="s">
        <v>1187</v>
      </c>
      <c r="BR23" s="233"/>
      <c r="BS23" s="233"/>
      <c r="BT23" s="233"/>
      <c r="BU23" s="249" t="s">
        <v>2026</v>
      </c>
      <c r="BV23" s="250" t="s">
        <v>2027</v>
      </c>
      <c r="BW23" s="248" t="s">
        <v>1189</v>
      </c>
      <c r="BX23" s="248" t="s">
        <v>1190</v>
      </c>
      <c r="BY23" s="248" t="s">
        <v>1191</v>
      </c>
      <c r="BZ23" s="248" t="s">
        <v>1192</v>
      </c>
      <c r="CA23" s="233"/>
      <c r="CB23" s="233"/>
      <c r="CC23" s="233"/>
    </row>
    <row r="24" spans="1:81" ht="23.25" customHeight="1">
      <c r="A24" s="4"/>
      <c r="B24" s="4"/>
      <c r="C24" s="494" t="s">
        <v>1251</v>
      </c>
      <c r="D24" s="495"/>
      <c r="E24" s="495"/>
      <c r="F24" s="496"/>
      <c r="G24" s="290" t="s">
        <v>1635</v>
      </c>
      <c r="H24" s="320">
        <v>14</v>
      </c>
      <c r="I24" s="321"/>
      <c r="J24" s="479">
        <v>10</v>
      </c>
      <c r="K24" s="480"/>
      <c r="L24" s="481"/>
      <c r="M24" s="292">
        <f t="shared" si="3"/>
        <v>0.7142857142857143</v>
      </c>
      <c r="N24" s="295"/>
      <c r="O24" s="296"/>
      <c r="P24" s="4"/>
      <c r="Q24" s="4"/>
      <c r="X24" s="11"/>
      <c r="Y24" s="11"/>
      <c r="Z24" s="4"/>
      <c r="AA24" s="4"/>
      <c r="AB24" s="4"/>
      <c r="AC24" s="4"/>
      <c r="AD24" s="4"/>
      <c r="AE24" s="4"/>
      <c r="AF24" s="4"/>
      <c r="AG24" s="4"/>
      <c r="AH24" s="4"/>
      <c r="AI24" s="4"/>
      <c r="AJ24" s="4"/>
      <c r="AK24" s="4"/>
      <c r="AL24" s="4"/>
      <c r="AM24" s="4"/>
      <c r="AN24" s="4"/>
      <c r="AO24" s="122"/>
      <c r="AP24" s="122"/>
      <c r="AQ24" s="122"/>
      <c r="AR24" s="137"/>
      <c r="AS24" s="152"/>
      <c r="AT24" s="152"/>
      <c r="AU24" s="234"/>
      <c r="AV24" s="238" t="s">
        <v>367</v>
      </c>
      <c r="BA24" s="239" t="s">
        <v>276</v>
      </c>
      <c r="BB24" s="239" t="s">
        <v>49</v>
      </c>
      <c r="BC24" s="239" t="s">
        <v>504</v>
      </c>
      <c r="BD24" s="243" t="s">
        <v>501</v>
      </c>
      <c r="BF24" s="240" t="str">
        <f t="shared" si="2"/>
        <v xml:space="preserve">P1MR22: </v>
      </c>
      <c r="BL24" s="247" t="s">
        <v>1164</v>
      </c>
      <c r="BM24" s="247" t="s">
        <v>923</v>
      </c>
      <c r="BN24" s="247" t="s">
        <v>1194</v>
      </c>
      <c r="BO24" s="247" t="s">
        <v>1195</v>
      </c>
      <c r="BP24" s="247" t="s">
        <v>1196</v>
      </c>
      <c r="BQ24" s="247" t="s">
        <v>1197</v>
      </c>
      <c r="BR24" s="233"/>
      <c r="BS24" s="233"/>
      <c r="BT24" s="233"/>
      <c r="BU24" s="249" t="s">
        <v>1159</v>
      </c>
      <c r="BV24" s="250" t="s">
        <v>922</v>
      </c>
      <c r="BW24" s="248" t="s">
        <v>1631</v>
      </c>
      <c r="BX24" s="248" t="s">
        <v>1632</v>
      </c>
      <c r="BY24" s="248" t="s">
        <v>1633</v>
      </c>
      <c r="BZ24" s="248" t="s">
        <v>1634</v>
      </c>
      <c r="CA24" s="233"/>
      <c r="CB24" s="233"/>
      <c r="CC24" s="233"/>
    </row>
    <row r="25" spans="1:81" ht="23.25" customHeight="1">
      <c r="A25" s="6"/>
      <c r="B25" s="6"/>
      <c r="C25" s="497" t="s">
        <v>1249</v>
      </c>
      <c r="D25" s="498"/>
      <c r="E25" s="498"/>
      <c r="F25" s="499"/>
      <c r="G25" s="290" t="s">
        <v>1635</v>
      </c>
      <c r="H25" s="318">
        <v>1</v>
      </c>
      <c r="I25" s="319"/>
      <c r="J25" s="479">
        <v>1</v>
      </c>
      <c r="K25" s="480"/>
      <c r="L25" s="481"/>
      <c r="M25" s="292">
        <f t="shared" si="3"/>
        <v>1</v>
      </c>
      <c r="N25" s="295"/>
      <c r="O25" s="296"/>
      <c r="P25" s="4" t="s">
        <v>1</v>
      </c>
      <c r="Q25" s="4"/>
      <c r="X25" s="12"/>
      <c r="Y25" s="12"/>
      <c r="Z25" s="4"/>
      <c r="AA25" s="4"/>
      <c r="AB25" s="4"/>
      <c r="AC25" s="4"/>
      <c r="AD25" s="4"/>
      <c r="AE25" s="4"/>
      <c r="AF25" s="4"/>
      <c r="AG25" s="4"/>
      <c r="AH25" s="4"/>
      <c r="AI25" s="4"/>
      <c r="AJ25" s="4"/>
      <c r="AK25" s="4"/>
      <c r="AL25" s="4"/>
      <c r="AM25" s="4"/>
      <c r="AN25" s="4"/>
      <c r="AO25" s="122"/>
      <c r="AP25" s="122"/>
      <c r="AQ25" s="122"/>
      <c r="AR25" s="137"/>
      <c r="AS25" s="152"/>
      <c r="AT25" s="152"/>
      <c r="AU25" s="234"/>
      <c r="AV25" s="238" t="s">
        <v>368</v>
      </c>
      <c r="BA25" s="239" t="s">
        <v>277</v>
      </c>
      <c r="BB25" s="239" t="s">
        <v>50</v>
      </c>
      <c r="BC25" s="239" t="s">
        <v>505</v>
      </c>
      <c r="BD25" s="243" t="s">
        <v>503</v>
      </c>
      <c r="BF25" s="240" t="str">
        <f t="shared" si="2"/>
        <v xml:space="preserve">P1MR23: </v>
      </c>
      <c r="BL25" s="247" t="s">
        <v>1174</v>
      </c>
      <c r="BM25" s="247" t="s">
        <v>925</v>
      </c>
      <c r="BN25" s="247" t="s">
        <v>1636</v>
      </c>
      <c r="BO25" s="247" t="s">
        <v>1637</v>
      </c>
      <c r="BP25" s="247" t="s">
        <v>1638</v>
      </c>
      <c r="BQ25" s="247" t="s">
        <v>1639</v>
      </c>
      <c r="BR25" s="233"/>
      <c r="BS25" s="233"/>
      <c r="BT25" s="233"/>
      <c r="BU25" s="249" t="s">
        <v>1170</v>
      </c>
      <c r="BV25" s="250" t="s">
        <v>924</v>
      </c>
      <c r="BW25" s="248" t="s">
        <v>1641</v>
      </c>
      <c r="BX25" s="248" t="s">
        <v>1642</v>
      </c>
      <c r="BY25" s="248" t="s">
        <v>1643</v>
      </c>
      <c r="BZ25" s="248" t="s">
        <v>1644</v>
      </c>
      <c r="CA25" s="233"/>
      <c r="CB25" s="233"/>
      <c r="CC25" s="233"/>
    </row>
    <row r="26" spans="1:81" ht="23.25" customHeight="1">
      <c r="A26" s="6"/>
      <c r="B26" s="173"/>
      <c r="C26" s="494" t="s">
        <v>2037</v>
      </c>
      <c r="D26" s="495"/>
      <c r="E26" s="495"/>
      <c r="F26" s="496"/>
      <c r="G26" s="290" t="s">
        <v>1635</v>
      </c>
      <c r="H26" s="318">
        <v>1</v>
      </c>
      <c r="I26" s="319"/>
      <c r="J26" s="479"/>
      <c r="K26" s="480"/>
      <c r="L26" s="481"/>
      <c r="M26" s="292">
        <f t="shared" si="3"/>
        <v>0</v>
      </c>
      <c r="N26" s="295"/>
      <c r="O26" s="296"/>
      <c r="P26" s="4" t="s">
        <v>1</v>
      </c>
      <c r="Q26" s="4"/>
      <c r="Z26" s="4"/>
      <c r="AA26" s="4"/>
      <c r="AB26" s="4"/>
      <c r="AC26" s="4"/>
      <c r="AD26" s="4"/>
      <c r="AE26" s="4"/>
      <c r="AF26" s="4"/>
      <c r="AG26" s="4"/>
      <c r="AH26" s="4"/>
      <c r="AI26" s="4"/>
      <c r="AJ26" s="4"/>
      <c r="AK26" s="4"/>
      <c r="AL26" s="4"/>
      <c r="AM26" s="4"/>
      <c r="AN26" s="4"/>
      <c r="AO26" s="122"/>
      <c r="AP26" s="122"/>
      <c r="AQ26" s="122"/>
      <c r="AR26" s="137"/>
      <c r="AS26" s="152"/>
      <c r="AT26" s="152"/>
      <c r="AU26" s="234"/>
      <c r="AV26" s="238" t="s">
        <v>369</v>
      </c>
      <c r="BA26" s="239" t="s">
        <v>278</v>
      </c>
      <c r="BB26" s="239" t="s">
        <v>51</v>
      </c>
      <c r="BC26" s="239" t="s">
        <v>506</v>
      </c>
      <c r="BD26" s="243" t="s">
        <v>1244</v>
      </c>
      <c r="BF26" s="240" t="str">
        <f t="shared" si="2"/>
        <v>P2MR24:I</v>
      </c>
      <c r="BL26" s="247" t="s">
        <v>1183</v>
      </c>
      <c r="BM26" s="247" t="s">
        <v>498</v>
      </c>
      <c r="BN26" s="247" t="s">
        <v>1646</v>
      </c>
      <c r="BO26" s="247" t="s">
        <v>1647</v>
      </c>
      <c r="BP26" s="247" t="s">
        <v>1648</v>
      </c>
      <c r="BQ26" s="247" t="s">
        <v>1649</v>
      </c>
      <c r="BR26" s="233"/>
      <c r="BS26" s="233"/>
      <c r="BT26" s="233"/>
      <c r="BU26" s="249" t="s">
        <v>1179</v>
      </c>
      <c r="BV26" s="250" t="s">
        <v>926</v>
      </c>
      <c r="BW26" s="248" t="s">
        <v>1652</v>
      </c>
      <c r="BX26" s="248" t="s">
        <v>1653</v>
      </c>
      <c r="BY26" s="248" t="s">
        <v>1654</v>
      </c>
      <c r="BZ26" s="248" t="s">
        <v>1655</v>
      </c>
      <c r="CA26" s="233"/>
      <c r="CB26" s="233"/>
      <c r="CC26" s="233"/>
    </row>
    <row r="27" spans="1:81" ht="23.25" customHeight="1">
      <c r="A27" s="6"/>
      <c r="B27" s="173"/>
      <c r="C27" s="494" t="s">
        <v>2043</v>
      </c>
      <c r="D27" s="495"/>
      <c r="E27" s="495"/>
      <c r="F27" s="496"/>
      <c r="G27" s="290" t="s">
        <v>1635</v>
      </c>
      <c r="H27" s="318">
        <v>1</v>
      </c>
      <c r="I27" s="319"/>
      <c r="J27" s="479"/>
      <c r="K27" s="480"/>
      <c r="L27" s="481"/>
      <c r="M27" s="292">
        <f t="shared" si="3"/>
        <v>0</v>
      </c>
      <c r="N27" s="295"/>
      <c r="O27" s="296"/>
      <c r="P27" s="4" t="s">
        <v>1</v>
      </c>
      <c r="Q27" s="4"/>
      <c r="Z27" s="4"/>
      <c r="AA27" s="4"/>
      <c r="AB27" s="4"/>
      <c r="AC27" s="4"/>
      <c r="AD27" s="4"/>
      <c r="AE27" s="4"/>
      <c r="AF27" s="4"/>
      <c r="AG27" s="4"/>
      <c r="AH27" s="4"/>
      <c r="AI27" s="4"/>
      <c r="AJ27" s="4"/>
      <c r="AK27" s="4"/>
      <c r="AL27" s="4"/>
      <c r="AM27" s="4"/>
      <c r="AN27" s="4"/>
      <c r="AO27" s="122"/>
      <c r="AP27" s="122"/>
      <c r="AQ27" s="122"/>
      <c r="AR27" s="137"/>
      <c r="AS27" s="152"/>
      <c r="AT27" s="152"/>
      <c r="AU27" s="234"/>
      <c r="AV27" s="238" t="s">
        <v>370</v>
      </c>
      <c r="BA27" s="239" t="s">
        <v>279</v>
      </c>
      <c r="BB27" s="239" t="s">
        <v>52</v>
      </c>
      <c r="BC27" s="239" t="s">
        <v>507</v>
      </c>
      <c r="BD27" s="243" t="s">
        <v>1245</v>
      </c>
      <c r="BF27" s="240" t="str">
        <f t="shared" si="2"/>
        <v xml:space="preserve">P3MR25: </v>
      </c>
      <c r="BL27" s="247" t="s">
        <v>1193</v>
      </c>
      <c r="BM27" s="247" t="s">
        <v>500</v>
      </c>
      <c r="BN27" s="247" t="s">
        <v>1657</v>
      </c>
      <c r="BO27" s="247" t="s">
        <v>1658</v>
      </c>
      <c r="BP27" s="247" t="s">
        <v>1659</v>
      </c>
      <c r="BQ27" s="247" t="s">
        <v>1660</v>
      </c>
      <c r="BR27" s="233"/>
      <c r="BS27" s="233"/>
      <c r="BT27" s="233"/>
      <c r="BU27" s="249" t="s">
        <v>1188</v>
      </c>
      <c r="BV27" s="250" t="s">
        <v>499</v>
      </c>
      <c r="BW27" s="248" t="s">
        <v>1663</v>
      </c>
      <c r="BX27" s="248" t="s">
        <v>1664</v>
      </c>
      <c r="BY27" s="248" t="s">
        <v>1665</v>
      </c>
      <c r="BZ27" s="248" t="s">
        <v>1665</v>
      </c>
      <c r="CA27" s="233"/>
      <c r="CB27" s="233"/>
      <c r="CC27" s="233"/>
    </row>
    <row r="28" spans="1:81" ht="23.25" customHeight="1">
      <c r="A28" s="6"/>
      <c r="B28" s="173"/>
      <c r="C28" s="509" t="s">
        <v>2041</v>
      </c>
      <c r="D28" s="510"/>
      <c r="E28" s="510"/>
      <c r="F28" s="511"/>
      <c r="G28" s="290" t="s">
        <v>1635</v>
      </c>
      <c r="H28" s="318">
        <v>14</v>
      </c>
      <c r="I28" s="319"/>
      <c r="J28" s="479"/>
      <c r="K28" s="480"/>
      <c r="L28" s="481"/>
      <c r="M28" s="292">
        <f t="shared" si="3"/>
        <v>0</v>
      </c>
      <c r="N28" s="295"/>
      <c r="O28" s="296"/>
      <c r="P28" s="4" t="s">
        <v>1</v>
      </c>
      <c r="Q28" s="4"/>
      <c r="Z28" s="4"/>
      <c r="AA28" s="4"/>
      <c r="AB28" s="4"/>
      <c r="AC28" s="4"/>
      <c r="AD28" s="4"/>
      <c r="AE28" s="4"/>
      <c r="AF28" s="4"/>
      <c r="AG28" s="4"/>
      <c r="AH28" s="4"/>
      <c r="AI28" s="4"/>
      <c r="AJ28" s="4"/>
      <c r="AK28" s="4"/>
      <c r="AL28" s="4"/>
      <c r="AM28" s="4"/>
      <c r="AN28" s="4"/>
      <c r="AO28" s="122"/>
      <c r="AP28" s="122"/>
      <c r="AQ28" s="122"/>
      <c r="AR28" s="137"/>
      <c r="AS28" s="152"/>
      <c r="AT28" s="152"/>
      <c r="AU28" s="234"/>
      <c r="AV28" s="238" t="s">
        <v>371</v>
      </c>
      <c r="BA28" s="239" t="s">
        <v>280</v>
      </c>
      <c r="BB28" s="239" t="s">
        <v>53</v>
      </c>
      <c r="BC28" s="239" t="s">
        <v>508</v>
      </c>
      <c r="BD28" s="243" t="s">
        <v>1246</v>
      </c>
      <c r="BF28" s="240" t="str">
        <f t="shared" si="2"/>
        <v xml:space="preserve">P4MR26: </v>
      </c>
      <c r="BL28" s="247" t="s">
        <v>1635</v>
      </c>
      <c r="BM28" s="247" t="s">
        <v>502</v>
      </c>
      <c r="BN28" s="247" t="s">
        <v>1212</v>
      </c>
      <c r="BO28" s="247" t="s">
        <v>1213</v>
      </c>
      <c r="BP28" s="247" t="s">
        <v>1214</v>
      </c>
      <c r="BQ28" s="247" t="s">
        <v>1215</v>
      </c>
      <c r="BR28" s="233"/>
      <c r="BS28" s="233"/>
      <c r="BT28" s="233"/>
      <c r="BU28" s="249" t="s">
        <v>1198</v>
      </c>
      <c r="BV28" s="250" t="s">
        <v>501</v>
      </c>
      <c r="BW28" s="248" t="s">
        <v>1218</v>
      </c>
      <c r="BX28" s="248" t="s">
        <v>1219</v>
      </c>
      <c r="BY28" s="248" t="s">
        <v>1220</v>
      </c>
      <c r="BZ28" s="248" t="s">
        <v>1221</v>
      </c>
      <c r="CA28" s="233"/>
      <c r="CB28" s="233"/>
      <c r="CC28" s="233"/>
    </row>
    <row r="29" spans="1:81" ht="33" customHeight="1">
      <c r="A29" s="6"/>
      <c r="B29" s="173"/>
      <c r="C29" s="494" t="s">
        <v>2033</v>
      </c>
      <c r="D29" s="495"/>
      <c r="E29" s="495"/>
      <c r="F29" s="496"/>
      <c r="G29" s="290" t="s">
        <v>1635</v>
      </c>
      <c r="H29" s="318">
        <v>14</v>
      </c>
      <c r="I29" s="319"/>
      <c r="J29" s="479">
        <v>7</v>
      </c>
      <c r="K29" s="480"/>
      <c r="L29" s="481"/>
      <c r="M29" s="297">
        <f t="shared" si="3"/>
        <v>0.5</v>
      </c>
      <c r="N29" s="295"/>
      <c r="O29" s="296"/>
      <c r="P29" s="4" t="s">
        <v>1</v>
      </c>
      <c r="Q29" s="4"/>
      <c r="Z29" s="4"/>
      <c r="AA29" s="4"/>
      <c r="AB29" s="4"/>
      <c r="AC29" s="4"/>
      <c r="AD29" s="4"/>
      <c r="AE29" s="4"/>
      <c r="AF29" s="4"/>
      <c r="AG29" s="4"/>
      <c r="AH29" s="4"/>
      <c r="AI29" s="4"/>
      <c r="AJ29" s="4"/>
      <c r="AK29" s="4"/>
      <c r="AL29" s="4"/>
      <c r="AM29" s="4"/>
      <c r="AN29" s="4"/>
      <c r="AO29" s="122"/>
      <c r="AP29" s="122"/>
      <c r="AQ29" s="122"/>
      <c r="AR29" s="137"/>
      <c r="AS29" s="152"/>
      <c r="AT29" s="152"/>
      <c r="AU29" s="234"/>
      <c r="AV29" s="238" t="s">
        <v>372</v>
      </c>
      <c r="BA29" s="239" t="s">
        <v>281</v>
      </c>
      <c r="BB29" s="239" t="s">
        <v>54</v>
      </c>
      <c r="BC29" s="239" t="s">
        <v>509</v>
      </c>
      <c r="BD29" s="243" t="s">
        <v>1247</v>
      </c>
      <c r="BF29" s="240" t="str">
        <f t="shared" si="2"/>
        <v xml:space="preserve">P5MR27: </v>
      </c>
      <c r="BL29" s="247" t="s">
        <v>1645</v>
      </c>
      <c r="BM29" s="247" t="s">
        <v>504</v>
      </c>
      <c r="BN29" s="247" t="s">
        <v>1223</v>
      </c>
      <c r="BO29" s="247" t="s">
        <v>1224</v>
      </c>
      <c r="BP29" s="247" t="s">
        <v>1225</v>
      </c>
      <c r="BQ29" s="247" t="s">
        <v>1226</v>
      </c>
      <c r="BR29" s="233"/>
      <c r="BS29" s="233"/>
      <c r="BT29" s="233"/>
      <c r="BU29" s="249" t="s">
        <v>2028</v>
      </c>
      <c r="BV29" s="250" t="s">
        <v>2029</v>
      </c>
      <c r="BW29" s="248" t="s">
        <v>1228</v>
      </c>
      <c r="BX29" s="248" t="s">
        <v>1229</v>
      </c>
      <c r="BY29" s="248" t="s">
        <v>1230</v>
      </c>
      <c r="BZ29" s="248" t="s">
        <v>1231</v>
      </c>
      <c r="CA29" s="233"/>
      <c r="CB29" s="233"/>
      <c r="CC29" s="233"/>
    </row>
    <row r="30" spans="1:81" ht="18" customHeight="1" thickBot="1">
      <c r="A30" s="6"/>
      <c r="B30" s="173"/>
      <c r="C30" s="512"/>
      <c r="D30" s="513"/>
      <c r="E30" s="513"/>
      <c r="F30" s="514"/>
      <c r="G30" s="291"/>
      <c r="H30" s="557"/>
      <c r="I30" s="558"/>
      <c r="J30" s="559"/>
      <c r="K30" s="560"/>
      <c r="L30" s="561"/>
      <c r="M30" s="297">
        <f t="shared" si="3"/>
        <v>0</v>
      </c>
      <c r="N30" s="298"/>
      <c r="O30" s="299"/>
      <c r="Q30" s="29"/>
      <c r="Z30" s="4"/>
      <c r="AA30" s="4"/>
      <c r="AB30" s="4"/>
      <c r="AC30" s="4"/>
      <c r="AD30" s="4"/>
      <c r="AE30" s="4"/>
      <c r="AF30" s="4"/>
      <c r="AG30" s="4"/>
      <c r="AH30" s="4"/>
      <c r="AI30" s="4"/>
      <c r="AJ30" s="4"/>
      <c r="AK30" s="4"/>
      <c r="AL30" s="4"/>
      <c r="AM30" s="4"/>
      <c r="AN30" s="4"/>
      <c r="AO30" s="122"/>
      <c r="AP30" s="122"/>
      <c r="AQ30" s="122"/>
      <c r="AR30" s="137"/>
      <c r="AS30" s="152"/>
      <c r="AT30" s="152"/>
      <c r="AU30" s="234"/>
      <c r="AV30" s="238" t="s">
        <v>373</v>
      </c>
      <c r="BA30" s="239" t="s">
        <v>282</v>
      </c>
      <c r="BB30" s="239" t="s">
        <v>1494</v>
      </c>
      <c r="BC30" s="239" t="s">
        <v>510</v>
      </c>
      <c r="BD30" s="243" t="s">
        <v>1248</v>
      </c>
      <c r="BF30" s="240" t="str">
        <f t="shared" si="2"/>
        <v xml:space="preserve">P6MR28: </v>
      </c>
      <c r="BL30" s="247" t="s">
        <v>1656</v>
      </c>
      <c r="BM30" s="247" t="s">
        <v>505</v>
      </c>
      <c r="BN30" s="247" t="s">
        <v>1233</v>
      </c>
      <c r="BO30" s="247" t="s">
        <v>1234</v>
      </c>
      <c r="BP30" s="247" t="s">
        <v>1235</v>
      </c>
      <c r="BQ30" s="247" t="s">
        <v>1236</v>
      </c>
      <c r="BR30" s="233"/>
      <c r="BS30" s="233"/>
      <c r="BT30" s="233"/>
      <c r="BU30" s="249" t="s">
        <v>2030</v>
      </c>
      <c r="BV30" s="250" t="s">
        <v>2031</v>
      </c>
      <c r="BW30" s="248" t="s">
        <v>1238</v>
      </c>
      <c r="BX30" s="248" t="s">
        <v>1239</v>
      </c>
      <c r="BY30" s="248" t="s">
        <v>1240</v>
      </c>
      <c r="BZ30" s="248" t="s">
        <v>1241</v>
      </c>
      <c r="CA30" s="233"/>
      <c r="CB30" s="233"/>
      <c r="CC30" s="233"/>
    </row>
    <row r="31" spans="1:81" ht="27" customHeight="1" thickBot="1">
      <c r="A31" s="6"/>
      <c r="B31" s="173"/>
      <c r="C31" s="52" t="s">
        <v>886</v>
      </c>
      <c r="D31" s="520" t="s">
        <v>2297</v>
      </c>
      <c r="E31" s="521"/>
      <c r="F31" s="521"/>
      <c r="G31" s="521"/>
      <c r="H31" s="521"/>
      <c r="I31" s="521"/>
      <c r="J31" s="521"/>
      <c r="K31" s="521"/>
      <c r="L31" s="521"/>
      <c r="M31" s="521"/>
      <c r="N31" s="521"/>
      <c r="O31" s="522"/>
      <c r="Q31" s="29"/>
      <c r="Z31" s="4"/>
      <c r="AA31" s="4"/>
      <c r="AB31" s="4"/>
      <c r="AC31" s="4"/>
      <c r="AD31" s="4"/>
      <c r="AE31" s="4"/>
      <c r="AF31" s="4"/>
      <c r="AG31" s="4"/>
      <c r="AH31" s="4"/>
      <c r="AI31" s="4"/>
      <c r="AJ31" s="4"/>
      <c r="AK31" s="4"/>
      <c r="AL31" s="4"/>
      <c r="AM31" s="4"/>
      <c r="AN31" s="4"/>
      <c r="AO31" s="122"/>
      <c r="AP31" s="122"/>
      <c r="AQ31" s="122"/>
      <c r="AR31" s="137"/>
      <c r="AS31" s="152"/>
      <c r="AT31" s="152"/>
      <c r="AU31" s="234"/>
      <c r="AV31" s="238" t="s">
        <v>374</v>
      </c>
      <c r="BA31" s="239" t="s">
        <v>283</v>
      </c>
      <c r="BB31" s="239" t="s">
        <v>1495</v>
      </c>
      <c r="BC31" s="239" t="s">
        <v>331</v>
      </c>
      <c r="BD31" s="243" t="s">
        <v>1249</v>
      </c>
      <c r="BF31" s="240" t="str">
        <f t="shared" si="2"/>
        <v xml:space="preserve">P7MR29: </v>
      </c>
      <c r="BL31" s="247" t="s">
        <v>1210</v>
      </c>
      <c r="BM31" s="247" t="s">
        <v>506</v>
      </c>
      <c r="BN31" s="247" t="s">
        <v>1705</v>
      </c>
      <c r="BO31" s="247" t="s">
        <v>1706</v>
      </c>
      <c r="BP31" s="247" t="s">
        <v>1707</v>
      </c>
      <c r="BQ31" s="247" t="s">
        <v>1708</v>
      </c>
      <c r="BR31" s="233"/>
      <c r="BS31" s="233"/>
      <c r="BT31" s="233"/>
      <c r="BU31" s="249" t="s">
        <v>2032</v>
      </c>
      <c r="BV31" s="250" t="s">
        <v>2033</v>
      </c>
      <c r="BW31" s="248" t="s">
        <v>1710</v>
      </c>
      <c r="BX31" s="248" t="s">
        <v>1711</v>
      </c>
      <c r="BY31" s="248" t="s">
        <v>1712</v>
      </c>
      <c r="BZ31" s="248" t="s">
        <v>1713</v>
      </c>
      <c r="CA31" s="233"/>
      <c r="CB31" s="233"/>
      <c r="CC31" s="233"/>
    </row>
    <row r="32" spans="1:81" ht="27" customHeight="1" thickBot="1">
      <c r="A32" s="6"/>
      <c r="B32" s="173"/>
      <c r="C32" s="53" t="s">
        <v>670</v>
      </c>
      <c r="D32" s="503" t="s">
        <v>2298</v>
      </c>
      <c r="E32" s="504"/>
      <c r="F32" s="504"/>
      <c r="G32" s="504"/>
      <c r="H32" s="504"/>
      <c r="I32" s="504"/>
      <c r="J32" s="504"/>
      <c r="K32" s="504"/>
      <c r="L32" s="504"/>
      <c r="M32" s="504"/>
      <c r="N32" s="504"/>
      <c r="O32" s="505"/>
      <c r="Q32" s="29"/>
      <c r="Z32" s="4"/>
      <c r="AA32" s="4"/>
      <c r="AB32" s="4"/>
      <c r="AC32" s="4"/>
      <c r="AD32" s="4"/>
      <c r="AE32" s="4"/>
      <c r="AF32" s="4"/>
      <c r="AG32" s="4"/>
      <c r="AH32" s="4"/>
      <c r="AI32" s="4"/>
      <c r="AJ32" s="4"/>
      <c r="AK32" s="4"/>
      <c r="AL32" s="4"/>
      <c r="AM32" s="4"/>
      <c r="AN32" s="4"/>
      <c r="AO32" s="122"/>
      <c r="AP32" s="122"/>
      <c r="AQ32" s="122"/>
      <c r="AR32" s="137"/>
      <c r="AS32" s="152"/>
      <c r="AT32" s="152"/>
      <c r="AU32" s="234"/>
      <c r="AV32" s="238" t="s">
        <v>375</v>
      </c>
      <c r="BA32" s="239" t="s">
        <v>284</v>
      </c>
      <c r="BB32" s="239" t="s">
        <v>1496</v>
      </c>
      <c r="BC32" s="239" t="s">
        <v>332</v>
      </c>
      <c r="BD32" s="243" t="s">
        <v>1250</v>
      </c>
      <c r="BF32" s="240" t="str">
        <f t="shared" si="2"/>
        <v xml:space="preserve">P7MR30: </v>
      </c>
      <c r="BL32" s="247" t="s">
        <v>1222</v>
      </c>
      <c r="BM32" s="247" t="s">
        <v>507</v>
      </c>
      <c r="BN32" s="247" t="s">
        <v>1715</v>
      </c>
      <c r="BO32" s="247" t="s">
        <v>1716</v>
      </c>
      <c r="BP32" s="247" t="s">
        <v>1717</v>
      </c>
      <c r="BQ32" s="247" t="s">
        <v>1718</v>
      </c>
      <c r="BR32" s="233"/>
      <c r="BS32" s="233"/>
      <c r="BT32" s="233"/>
      <c r="BU32" s="249" t="s">
        <v>1237</v>
      </c>
      <c r="BV32" s="250" t="s">
        <v>1248</v>
      </c>
      <c r="BW32" s="248" t="s">
        <v>1720</v>
      </c>
      <c r="BX32" s="248" t="s">
        <v>1721</v>
      </c>
      <c r="BY32" s="248" t="s">
        <v>1722</v>
      </c>
      <c r="BZ32" s="248" t="s">
        <v>1723</v>
      </c>
      <c r="CA32" s="233"/>
      <c r="CB32" s="233"/>
      <c r="CC32" s="233"/>
    </row>
    <row r="33" spans="1:81" ht="27" customHeight="1" thickBot="1">
      <c r="A33" s="6"/>
      <c r="B33" s="173"/>
      <c r="C33" s="54" t="s">
        <v>671</v>
      </c>
      <c r="D33" s="482" t="s">
        <v>2299</v>
      </c>
      <c r="E33" s="483"/>
      <c r="F33" s="483"/>
      <c r="G33" s="483"/>
      <c r="H33" s="483"/>
      <c r="I33" s="483"/>
      <c r="J33" s="483"/>
      <c r="K33" s="483"/>
      <c r="L33" s="483"/>
      <c r="M33" s="483"/>
      <c r="N33" s="483"/>
      <c r="O33" s="484"/>
      <c r="Q33" s="29"/>
      <c r="Z33" s="4"/>
      <c r="AA33" s="4"/>
      <c r="AB33" s="4"/>
      <c r="AC33" s="4"/>
      <c r="AD33" s="4"/>
      <c r="AE33" s="4"/>
      <c r="AF33" s="4"/>
      <c r="AG33" s="4"/>
      <c r="AH33" s="4"/>
      <c r="AI33" s="4"/>
      <c r="AJ33" s="4"/>
      <c r="AK33" s="4"/>
      <c r="AL33" s="4"/>
      <c r="AM33" s="4"/>
      <c r="AN33" s="4"/>
      <c r="AO33" s="122"/>
      <c r="AP33" s="122"/>
      <c r="AQ33" s="122"/>
      <c r="AR33" s="137"/>
      <c r="AS33" s="152"/>
      <c r="AT33" s="152"/>
      <c r="AU33" s="234"/>
      <c r="AV33" s="234"/>
      <c r="BA33" s="239" t="s">
        <v>285</v>
      </c>
      <c r="BB33" s="239" t="s">
        <v>1497</v>
      </c>
      <c r="BC33" s="239" t="s">
        <v>333</v>
      </c>
      <c r="BD33" s="243" t="s">
        <v>1251</v>
      </c>
      <c r="BF33" s="240" t="str">
        <f t="shared" si="2"/>
        <v xml:space="preserve">P7MR31: </v>
      </c>
      <c r="BL33" s="247" t="s">
        <v>1232</v>
      </c>
      <c r="BM33" s="247" t="s">
        <v>508</v>
      </c>
      <c r="BN33" s="247" t="s">
        <v>1725</v>
      </c>
      <c r="BO33" s="247" t="s">
        <v>1726</v>
      </c>
      <c r="BP33" s="247" t="s">
        <v>1727</v>
      </c>
      <c r="BQ33" s="247" t="s">
        <v>1728</v>
      </c>
      <c r="BR33" s="233"/>
      <c r="BS33" s="233"/>
      <c r="BT33" s="233"/>
      <c r="BU33" s="249" t="s">
        <v>1709</v>
      </c>
      <c r="BV33" s="250" t="s">
        <v>1249</v>
      </c>
      <c r="BW33" s="248" t="s">
        <v>1730</v>
      </c>
      <c r="BX33" s="248" t="s">
        <v>1731</v>
      </c>
      <c r="BY33" s="248" t="s">
        <v>1732</v>
      </c>
      <c r="BZ33" s="248" t="s">
        <v>1733</v>
      </c>
      <c r="CA33" s="233"/>
      <c r="CB33" s="233"/>
      <c r="CC33" s="233"/>
    </row>
    <row r="34" spans="1:81" ht="38.25" customHeight="1" thickBot="1">
      <c r="A34" s="6"/>
      <c r="B34" s="173"/>
      <c r="C34" s="50" t="s">
        <v>672</v>
      </c>
      <c r="D34" s="51" t="s">
        <v>223</v>
      </c>
      <c r="E34" s="51" t="s">
        <v>204</v>
      </c>
      <c r="F34" s="58" t="s">
        <v>203</v>
      </c>
      <c r="G34" s="51" t="s">
        <v>199</v>
      </c>
      <c r="H34" s="59" t="s">
        <v>224</v>
      </c>
      <c r="I34" s="51" t="s">
        <v>225</v>
      </c>
      <c r="J34" s="51" t="s">
        <v>676</v>
      </c>
      <c r="K34" s="51" t="s">
        <v>380</v>
      </c>
      <c r="L34" s="51" t="s">
        <v>206</v>
      </c>
      <c r="M34" s="51" t="s">
        <v>411</v>
      </c>
      <c r="N34" s="191" t="s">
        <v>200</v>
      </c>
      <c r="O34" s="51" t="s">
        <v>1838</v>
      </c>
      <c r="P34" s="4"/>
      <c r="Q34" s="4"/>
      <c r="Z34" s="4"/>
      <c r="AA34" s="4"/>
      <c r="AB34" s="4"/>
      <c r="AC34" s="4"/>
      <c r="AD34" s="4"/>
      <c r="AE34" s="4"/>
      <c r="AF34" s="4"/>
      <c r="AG34" s="4"/>
      <c r="AH34" s="4"/>
      <c r="AI34" s="4"/>
      <c r="AJ34" s="4"/>
      <c r="AK34" s="4"/>
      <c r="AL34" s="4"/>
      <c r="AM34" s="4"/>
      <c r="AN34" s="4"/>
      <c r="AO34" s="122"/>
      <c r="AP34" s="122"/>
      <c r="AQ34" s="122"/>
      <c r="AR34" s="137"/>
      <c r="AS34" s="152"/>
      <c r="AT34" s="152"/>
      <c r="AU34" s="234"/>
      <c r="AV34" s="234"/>
      <c r="BA34" s="239" t="s">
        <v>286</v>
      </c>
      <c r="BB34" s="239" t="s">
        <v>1498</v>
      </c>
      <c r="BC34" s="239" t="s">
        <v>334</v>
      </c>
      <c r="BD34" s="243" t="s">
        <v>1252</v>
      </c>
      <c r="BF34" s="240" t="str">
        <f t="shared" si="2"/>
        <v xml:space="preserve">P7MR32: </v>
      </c>
      <c r="BL34" s="247" t="s">
        <v>2257</v>
      </c>
      <c r="BM34" s="247" t="s">
        <v>2258</v>
      </c>
      <c r="BN34" s="247" t="s">
        <v>1735</v>
      </c>
      <c r="BO34" s="247" t="s">
        <v>1736</v>
      </c>
      <c r="BP34" s="247" t="s">
        <v>1737</v>
      </c>
      <c r="BQ34" s="247" t="s">
        <v>1738</v>
      </c>
      <c r="BR34" s="233"/>
      <c r="BS34" s="233"/>
      <c r="BT34" s="233"/>
      <c r="BU34" s="249" t="s">
        <v>2034</v>
      </c>
      <c r="BV34" s="250" t="s">
        <v>2035</v>
      </c>
      <c r="BW34" s="248" t="s">
        <v>1740</v>
      </c>
      <c r="BX34" s="248" t="s">
        <v>1741</v>
      </c>
      <c r="BY34" s="248" t="s">
        <v>1742</v>
      </c>
      <c r="BZ34" s="248" t="s">
        <v>1742</v>
      </c>
      <c r="CA34" s="233"/>
      <c r="CB34" s="233"/>
      <c r="CC34" s="233"/>
    </row>
    <row r="35" spans="1:81" ht="27" customHeight="1" thickBot="1">
      <c r="A35" s="6"/>
      <c r="B35" s="173"/>
      <c r="C35" s="56" t="s">
        <v>887</v>
      </c>
      <c r="D35" s="322"/>
      <c r="E35" s="323"/>
      <c r="F35" s="323">
        <v>760969</v>
      </c>
      <c r="G35" s="323"/>
      <c r="H35" s="324"/>
      <c r="I35" s="323">
        <v>80000</v>
      </c>
      <c r="J35" s="323">
        <v>0</v>
      </c>
      <c r="K35" s="325"/>
      <c r="L35" s="326"/>
      <c r="M35" s="327"/>
      <c r="N35" s="300">
        <f>+SUM(D35:L35)</f>
        <v>840969</v>
      </c>
      <c r="O35" s="301">
        <f>SUM(D35:M35)</f>
        <v>840969</v>
      </c>
      <c r="P35" s="4"/>
      <c r="Q35" s="4"/>
      <c r="Z35" s="4"/>
      <c r="AA35" s="4"/>
      <c r="AB35" s="4"/>
      <c r="AC35" s="4"/>
      <c r="AD35" s="4"/>
      <c r="AE35" s="4"/>
      <c r="AF35" s="4"/>
      <c r="AG35" s="4"/>
      <c r="AH35" s="4"/>
      <c r="AI35" s="4"/>
      <c r="AJ35" s="4"/>
      <c r="AK35" s="4"/>
      <c r="AL35" s="4"/>
      <c r="AM35" s="4"/>
      <c r="AN35" s="4"/>
      <c r="AO35" s="122"/>
      <c r="AP35" s="122"/>
      <c r="AQ35" s="122"/>
      <c r="AR35" s="137"/>
      <c r="AS35" s="152"/>
      <c r="AT35" s="152"/>
      <c r="AU35" s="234"/>
      <c r="AV35" s="234"/>
      <c r="BA35" s="239" t="s">
        <v>287</v>
      </c>
      <c r="BB35" s="239" t="s">
        <v>1499</v>
      </c>
      <c r="BC35" s="239" t="s">
        <v>335</v>
      </c>
      <c r="BD35" s="243" t="s">
        <v>1253</v>
      </c>
      <c r="BF35" s="240" t="str">
        <f t="shared" si="2"/>
        <v xml:space="preserve">P8MR33: </v>
      </c>
      <c r="BL35" s="247" t="s">
        <v>2259</v>
      </c>
      <c r="BM35" s="247" t="s">
        <v>2260</v>
      </c>
      <c r="BN35" s="247" t="s">
        <v>1744</v>
      </c>
      <c r="BO35" s="247" t="s">
        <v>1745</v>
      </c>
      <c r="BP35" s="247" t="s">
        <v>1746</v>
      </c>
      <c r="BQ35" s="247" t="s">
        <v>1747</v>
      </c>
      <c r="BR35" s="233"/>
      <c r="BS35" s="233"/>
      <c r="BT35" s="233"/>
      <c r="BU35" s="249" t="s">
        <v>2036</v>
      </c>
      <c r="BV35" s="250" t="s">
        <v>2037</v>
      </c>
      <c r="BW35" s="248" t="s">
        <v>1749</v>
      </c>
      <c r="BX35" s="248" t="s">
        <v>1750</v>
      </c>
      <c r="BY35" s="248" t="s">
        <v>1751</v>
      </c>
      <c r="BZ35" s="248" t="s">
        <v>1752</v>
      </c>
      <c r="CA35" s="233"/>
      <c r="CB35" s="233"/>
      <c r="CC35" s="233"/>
    </row>
    <row r="36" spans="1:81" ht="21.75" customHeight="1" thickBot="1">
      <c r="A36" s="6"/>
      <c r="B36" s="173"/>
      <c r="C36" s="515" t="s">
        <v>673</v>
      </c>
      <c r="D36" s="516"/>
      <c r="E36" s="516"/>
      <c r="F36" s="516"/>
      <c r="G36" s="516"/>
      <c r="H36" s="516"/>
      <c r="I36" s="517"/>
      <c r="J36" s="518" t="s">
        <v>216</v>
      </c>
      <c r="K36" s="518"/>
      <c r="L36" s="518"/>
      <c r="M36" s="518"/>
      <c r="N36" s="518"/>
      <c r="O36" s="519"/>
      <c r="P36" s="4"/>
      <c r="Q36" s="4"/>
      <c r="Z36" s="4"/>
      <c r="AA36" s="4"/>
      <c r="AB36" s="4"/>
      <c r="AC36" s="4"/>
      <c r="AD36" s="4"/>
      <c r="AE36" s="4"/>
      <c r="AF36" s="4"/>
      <c r="AG36" s="4"/>
      <c r="AH36" s="4"/>
      <c r="AI36" s="4"/>
      <c r="AJ36" s="4"/>
      <c r="AK36" s="4"/>
      <c r="AL36" s="4"/>
      <c r="AM36" s="4"/>
      <c r="AN36" s="4"/>
      <c r="AO36" s="122"/>
      <c r="AP36" s="122"/>
      <c r="AQ36" s="122"/>
      <c r="AR36" s="137"/>
      <c r="AS36" s="152"/>
      <c r="AT36" s="152"/>
      <c r="AU36" s="234"/>
      <c r="AV36" s="234"/>
      <c r="BA36" s="239" t="s">
        <v>288</v>
      </c>
      <c r="BB36" s="239" t="s">
        <v>1500</v>
      </c>
      <c r="BC36" s="239" t="s">
        <v>336</v>
      </c>
      <c r="BD36" s="243" t="s">
        <v>1254</v>
      </c>
      <c r="BF36" s="240" t="str">
        <f t="shared" si="2"/>
        <v xml:space="preserve">P8MR34: </v>
      </c>
      <c r="BL36" s="247" t="s">
        <v>1714</v>
      </c>
      <c r="BM36" s="247" t="s">
        <v>510</v>
      </c>
      <c r="BN36" s="247" t="s">
        <v>1259</v>
      </c>
      <c r="BO36" s="247" t="s">
        <v>1260</v>
      </c>
      <c r="BP36" s="247" t="s">
        <v>1261</v>
      </c>
      <c r="BQ36" s="247" t="s">
        <v>1262</v>
      </c>
      <c r="BR36" s="233"/>
      <c r="BS36" s="233"/>
      <c r="BT36" s="233"/>
      <c r="BU36" s="249" t="s">
        <v>1729</v>
      </c>
      <c r="BV36" s="250" t="s">
        <v>1251</v>
      </c>
      <c r="BW36" s="248" t="s">
        <v>1264</v>
      </c>
      <c r="BX36" s="248" t="s">
        <v>1265</v>
      </c>
      <c r="BY36" s="248" t="s">
        <v>1266</v>
      </c>
      <c r="BZ36" s="248" t="s">
        <v>1267</v>
      </c>
      <c r="CA36" s="233"/>
      <c r="CB36" s="233"/>
      <c r="CC36" s="233"/>
    </row>
    <row r="37" spans="1:81" ht="47.25" customHeight="1" thickBot="1">
      <c r="A37" s="6"/>
      <c r="B37" s="6"/>
      <c r="C37" s="50" t="s">
        <v>213</v>
      </c>
      <c r="D37" s="55" t="s">
        <v>674</v>
      </c>
      <c r="E37" s="55" t="s">
        <v>675</v>
      </c>
      <c r="F37" s="55" t="s">
        <v>666</v>
      </c>
      <c r="G37" s="55" t="s">
        <v>197</v>
      </c>
      <c r="H37" s="55" t="s">
        <v>198</v>
      </c>
      <c r="I37" s="251" t="s">
        <v>382</v>
      </c>
      <c r="J37" s="231" t="s">
        <v>201</v>
      </c>
      <c r="K37" s="55" t="s">
        <v>214</v>
      </c>
      <c r="L37" s="55" t="s">
        <v>202</v>
      </c>
      <c r="M37" s="55" t="s">
        <v>383</v>
      </c>
      <c r="N37" s="55" t="s">
        <v>678</v>
      </c>
      <c r="O37" s="55" t="s">
        <v>677</v>
      </c>
      <c r="P37" s="8"/>
      <c r="Q37" s="8"/>
      <c r="X37" s="4"/>
      <c r="Y37" s="4"/>
      <c r="Z37" s="4"/>
      <c r="AA37" s="4"/>
      <c r="AB37" s="4"/>
      <c r="AC37" s="4"/>
      <c r="AD37" s="4"/>
      <c r="AE37" s="4"/>
      <c r="AF37" s="4"/>
      <c r="AG37" s="4"/>
      <c r="AH37" s="4"/>
      <c r="AI37" s="4"/>
      <c r="AJ37" s="4"/>
      <c r="AK37" s="4"/>
      <c r="AL37" s="4"/>
      <c r="AM37" s="4"/>
      <c r="AN37" s="4"/>
      <c r="AO37" s="122"/>
      <c r="AP37" s="122"/>
      <c r="AQ37" s="122"/>
      <c r="AR37" s="137"/>
      <c r="AS37" s="152"/>
      <c r="AT37" s="152"/>
      <c r="AU37" s="234"/>
      <c r="AV37" s="234"/>
      <c r="BA37" s="239" t="s">
        <v>289</v>
      </c>
      <c r="BB37" s="239" t="s">
        <v>1501</v>
      </c>
      <c r="BC37" s="239" t="s">
        <v>337</v>
      </c>
      <c r="BD37" s="243" t="s">
        <v>1255</v>
      </c>
      <c r="BF37" s="240" t="str">
        <f t="shared" si="2"/>
        <v xml:space="preserve">P8MR35: </v>
      </c>
      <c r="BL37" s="247" t="s">
        <v>1724</v>
      </c>
      <c r="BM37" s="247" t="s">
        <v>331</v>
      </c>
      <c r="BN37" s="247" t="s">
        <v>1269</v>
      </c>
      <c r="BO37" s="247" t="s">
        <v>1270</v>
      </c>
      <c r="BP37" s="247" t="s">
        <v>1271</v>
      </c>
      <c r="BQ37" s="247" t="s">
        <v>1272</v>
      </c>
      <c r="BR37" s="233"/>
      <c r="BS37" s="233"/>
      <c r="BT37" s="233"/>
      <c r="BU37" s="249" t="s">
        <v>1739</v>
      </c>
      <c r="BV37" s="250" t="s">
        <v>1252</v>
      </c>
      <c r="BW37" s="248" t="s">
        <v>1274</v>
      </c>
      <c r="BX37" s="248" t="s">
        <v>1275</v>
      </c>
      <c r="BY37" s="248" t="s">
        <v>1276</v>
      </c>
      <c r="BZ37" s="248" t="s">
        <v>1277</v>
      </c>
      <c r="CA37" s="233"/>
      <c r="CB37" s="233"/>
      <c r="CC37" s="233"/>
    </row>
    <row r="38" spans="1:81" ht="33.75" customHeight="1">
      <c r="A38" s="6"/>
      <c r="B38" s="211">
        <v>1</v>
      </c>
      <c r="C38" s="328" t="s">
        <v>2305</v>
      </c>
      <c r="D38" s="329" t="s">
        <v>1739</v>
      </c>
      <c r="E38" s="330">
        <v>5</v>
      </c>
      <c r="F38" s="331">
        <v>14</v>
      </c>
      <c r="G38" s="303">
        <f>+'PONDERACION DE IMPORTANCIA'!L2</f>
        <v>3.6271110125129992E-2</v>
      </c>
      <c r="H38" s="305">
        <v>10000</v>
      </c>
      <c r="I38" s="332">
        <v>0</v>
      </c>
      <c r="J38" s="342">
        <v>10</v>
      </c>
      <c r="K38" s="304">
        <f t="shared" ref="K38:K68" si="4">IFERROR((J38/F38),0)</f>
        <v>0.7142857142857143</v>
      </c>
      <c r="L38" s="302">
        <v>10000</v>
      </c>
      <c r="M38" s="302">
        <v>0</v>
      </c>
      <c r="N38" s="306">
        <f t="shared" ref="N38:N78" si="5">IFERROR((L38/H38),0)</f>
        <v>1</v>
      </c>
      <c r="O38" s="307">
        <f>+'POBLACION PRIORITAR BENEFICIADA'!AK7</f>
        <v>677</v>
      </c>
      <c r="P38" s="230">
        <f t="shared" ref="P38:P68" si="6">IFERROR(((J38/F38)*G38),0)</f>
        <v>2.5907935803664281E-2</v>
      </c>
      <c r="Q38" s="488" t="s">
        <v>378</v>
      </c>
      <c r="R38" s="218"/>
      <c r="S38" s="4"/>
      <c r="T38" s="4"/>
      <c r="U38" s="4"/>
      <c r="V38" s="4"/>
      <c r="W38" s="4"/>
      <c r="X38" s="4"/>
      <c r="Y38" s="4"/>
      <c r="Z38" s="4"/>
      <c r="AA38" s="4"/>
      <c r="AB38" s="4"/>
      <c r="AC38" s="4"/>
      <c r="AD38" s="4"/>
      <c r="AE38" s="4"/>
      <c r="AF38" s="4"/>
      <c r="AG38" s="4"/>
      <c r="AH38" s="4"/>
      <c r="AI38" s="4"/>
      <c r="AJ38" s="4"/>
      <c r="AK38" s="4"/>
      <c r="AL38" s="4"/>
      <c r="AM38" s="4"/>
      <c r="AN38" s="4"/>
      <c r="AO38" s="122"/>
      <c r="AP38" s="122"/>
      <c r="AQ38" s="122"/>
      <c r="AR38" s="137"/>
      <c r="AS38" s="152"/>
      <c r="AT38" s="152"/>
      <c r="AU38" s="234"/>
      <c r="AV38" s="234"/>
      <c r="BA38" s="239"/>
      <c r="BB38" s="239"/>
      <c r="BC38" s="239" t="s">
        <v>338</v>
      </c>
      <c r="BD38" s="243"/>
      <c r="BF38" s="240" t="str">
        <f t="shared" si="2"/>
        <v xml:space="preserve">P9MR36: </v>
      </c>
      <c r="BL38" s="247" t="s">
        <v>1734</v>
      </c>
      <c r="BM38" s="247" t="s">
        <v>332</v>
      </c>
      <c r="BN38" s="247"/>
      <c r="BO38" s="247"/>
      <c r="BP38" s="247"/>
      <c r="BQ38" s="247"/>
      <c r="BR38" s="233"/>
      <c r="BS38" s="233"/>
      <c r="BT38" s="233"/>
      <c r="BU38" s="249" t="s">
        <v>2038</v>
      </c>
      <c r="BV38" s="250" t="s">
        <v>2039</v>
      </c>
      <c r="BW38" s="248"/>
      <c r="BX38" s="248"/>
      <c r="BY38" s="248"/>
      <c r="BZ38" s="248"/>
      <c r="CA38" s="233"/>
      <c r="CB38" s="233"/>
      <c r="CC38" s="233"/>
    </row>
    <row r="39" spans="1:81" ht="33.75" customHeight="1">
      <c r="A39" s="157"/>
      <c r="B39" s="226">
        <f>+B38+1</f>
        <v>2</v>
      </c>
      <c r="C39" s="328" t="s">
        <v>2314</v>
      </c>
      <c r="D39" s="333" t="s">
        <v>1739</v>
      </c>
      <c r="E39" s="305">
        <v>14</v>
      </c>
      <c r="F39" s="331">
        <v>14</v>
      </c>
      <c r="G39" s="303">
        <f>+'PONDERACION DE IMPORTANCIA'!L3</f>
        <v>3.6984868162010291E-2</v>
      </c>
      <c r="H39" s="305">
        <v>18517</v>
      </c>
      <c r="I39" s="332">
        <v>0</v>
      </c>
      <c r="J39" s="342">
        <v>10</v>
      </c>
      <c r="K39" s="304">
        <f t="shared" si="4"/>
        <v>0.7142857142857143</v>
      </c>
      <c r="L39" s="302">
        <v>18517</v>
      </c>
      <c r="M39" s="302">
        <v>0</v>
      </c>
      <c r="N39" s="308">
        <f t="shared" si="5"/>
        <v>1</v>
      </c>
      <c r="O39" s="307">
        <f>+'POBLACION PRIORITAR BENEFICIADA'!AK8</f>
        <v>84</v>
      </c>
      <c r="P39" s="230">
        <f t="shared" si="6"/>
        <v>2.6417762972864495E-2</v>
      </c>
      <c r="Q39" s="489"/>
      <c r="R39" s="218"/>
      <c r="S39" s="4"/>
      <c r="T39" s="4"/>
      <c r="U39" s="4"/>
      <c r="V39" s="4"/>
      <c r="W39" s="4"/>
      <c r="X39" s="4"/>
      <c r="Y39" s="4"/>
      <c r="Z39" s="4"/>
      <c r="AA39" s="4"/>
      <c r="AB39" s="4"/>
      <c r="AC39" s="4"/>
      <c r="AD39" s="4"/>
      <c r="AE39" s="4"/>
      <c r="AF39" s="4"/>
      <c r="AG39" s="4"/>
      <c r="AH39" s="4"/>
      <c r="AI39" s="4"/>
      <c r="AJ39" s="4"/>
      <c r="AK39" s="4"/>
      <c r="AL39" s="4"/>
      <c r="AM39" s="4"/>
      <c r="AN39" s="4"/>
      <c r="AO39" s="122"/>
      <c r="AP39" s="122"/>
      <c r="AQ39" s="122"/>
      <c r="AR39" s="137"/>
      <c r="AS39" s="152"/>
      <c r="AT39" s="152"/>
      <c r="AU39" s="234"/>
      <c r="AV39" s="234"/>
      <c r="BA39" s="239" t="s">
        <v>290</v>
      </c>
      <c r="BB39" s="239" t="s">
        <v>1502</v>
      </c>
      <c r="BC39" s="239" t="s">
        <v>339</v>
      </c>
      <c r="BD39" s="243" t="s">
        <v>1256</v>
      </c>
      <c r="BF39" s="240" t="str">
        <f t="shared" si="2"/>
        <v>P10MR37:</v>
      </c>
      <c r="BL39" s="247" t="s">
        <v>1743</v>
      </c>
      <c r="BM39" s="247" t="s">
        <v>333</v>
      </c>
      <c r="BN39" s="247" t="s">
        <v>1279</v>
      </c>
      <c r="BO39" s="247" t="s">
        <v>1280</v>
      </c>
      <c r="BP39" s="247" t="s">
        <v>1281</v>
      </c>
      <c r="BQ39" s="247" t="s">
        <v>1282</v>
      </c>
      <c r="BR39" s="233"/>
      <c r="BS39" s="233"/>
      <c r="BT39" s="233"/>
      <c r="BU39" s="249" t="s">
        <v>2040</v>
      </c>
      <c r="BV39" s="250" t="s">
        <v>2041</v>
      </c>
      <c r="BW39" s="248" t="s">
        <v>1284</v>
      </c>
      <c r="BX39" s="248" t="s">
        <v>87</v>
      </c>
      <c r="BY39" s="248" t="s">
        <v>88</v>
      </c>
      <c r="BZ39" s="248" t="s">
        <v>89</v>
      </c>
      <c r="CA39" s="233"/>
      <c r="CB39" s="233"/>
      <c r="CC39" s="233"/>
    </row>
    <row r="40" spans="1:81" ht="33.75" customHeight="1">
      <c r="A40" s="25"/>
      <c r="B40" s="226">
        <f t="shared" ref="B40:B78" si="7">+B39+1</f>
        <v>3</v>
      </c>
      <c r="C40" s="328" t="s">
        <v>2289</v>
      </c>
      <c r="D40" s="333" t="s">
        <v>1739</v>
      </c>
      <c r="E40" s="305">
        <v>1</v>
      </c>
      <c r="F40" s="331">
        <v>1</v>
      </c>
      <c r="G40" s="303">
        <f>+'PONDERACION DE IMPORTANCIA'!L4</f>
        <v>3.8829141159265751E-2</v>
      </c>
      <c r="H40" s="305">
        <v>40524</v>
      </c>
      <c r="I40" s="332">
        <v>0</v>
      </c>
      <c r="J40" s="342">
        <v>0</v>
      </c>
      <c r="K40" s="304">
        <f t="shared" si="4"/>
        <v>0</v>
      </c>
      <c r="L40" s="302">
        <v>0</v>
      </c>
      <c r="M40" s="302">
        <v>0</v>
      </c>
      <c r="N40" s="308">
        <f t="shared" si="5"/>
        <v>0</v>
      </c>
      <c r="O40" s="307">
        <f>+'POBLACION PRIORITAR BENEFICIADA'!AK9</f>
        <v>0</v>
      </c>
      <c r="P40" s="230">
        <f t="shared" si="6"/>
        <v>0</v>
      </c>
      <c r="Q40" s="489"/>
      <c r="R40" s="218"/>
      <c r="S40" s="23"/>
      <c r="T40" s="23"/>
      <c r="U40" s="23"/>
      <c r="V40" s="23"/>
      <c r="W40" s="23"/>
      <c r="X40" s="23"/>
      <c r="Y40" s="23"/>
      <c r="Z40" s="23"/>
      <c r="AA40" s="23"/>
      <c r="AB40" s="23"/>
      <c r="AC40" s="23"/>
      <c r="AD40" s="23"/>
      <c r="AE40" s="23"/>
      <c r="AF40" s="23"/>
      <c r="AG40" s="23"/>
      <c r="AH40" s="23"/>
      <c r="AI40" s="23"/>
      <c r="AJ40" s="23"/>
      <c r="AK40" s="23"/>
      <c r="AL40" s="23"/>
      <c r="AM40" s="23"/>
      <c r="AN40" s="23"/>
      <c r="AO40" s="124"/>
      <c r="AP40" s="124"/>
      <c r="AQ40" s="124"/>
      <c r="AR40" s="139"/>
      <c r="AS40" s="153"/>
      <c r="AT40" s="153"/>
      <c r="AU40" s="245"/>
      <c r="AV40" s="245"/>
      <c r="BA40" s="239" t="s">
        <v>291</v>
      </c>
      <c r="BB40" s="239" t="s">
        <v>1503</v>
      </c>
      <c r="BC40" s="239" t="s">
        <v>340</v>
      </c>
      <c r="BD40" s="243" t="s">
        <v>1257</v>
      </c>
      <c r="BF40" s="240" t="str">
        <f t="shared" si="2"/>
        <v>P11MR38:</v>
      </c>
      <c r="BL40" s="247" t="s">
        <v>1753</v>
      </c>
      <c r="BM40" s="247" t="s">
        <v>334</v>
      </c>
      <c r="BN40" s="247" t="s">
        <v>91</v>
      </c>
      <c r="BO40" s="247" t="s">
        <v>92</v>
      </c>
      <c r="BP40" s="247" t="s">
        <v>93</v>
      </c>
      <c r="BQ40" s="247" t="s">
        <v>94</v>
      </c>
      <c r="BR40" s="233"/>
      <c r="BS40" s="233"/>
      <c r="BT40" s="233"/>
      <c r="BU40" s="249" t="s">
        <v>2042</v>
      </c>
      <c r="BV40" s="250" t="s">
        <v>2043</v>
      </c>
      <c r="BW40" s="248" t="s">
        <v>96</v>
      </c>
      <c r="BX40" s="248" t="s">
        <v>97</v>
      </c>
      <c r="BY40" s="248" t="s">
        <v>98</v>
      </c>
      <c r="BZ40" s="248" t="s">
        <v>99</v>
      </c>
      <c r="CA40" s="233"/>
      <c r="CB40" s="233"/>
      <c r="CC40" s="233"/>
    </row>
    <row r="41" spans="1:81" ht="33.75" customHeight="1">
      <c r="B41" s="226">
        <f t="shared" si="7"/>
        <v>4</v>
      </c>
      <c r="C41" s="328" t="s">
        <v>2290</v>
      </c>
      <c r="D41" s="333" t="s">
        <v>1739</v>
      </c>
      <c r="E41" s="305">
        <v>1</v>
      </c>
      <c r="F41" s="331">
        <v>1</v>
      </c>
      <c r="G41" s="303">
        <f>+'PONDERACION DE IMPORTANCIA'!L5</f>
        <v>3.5836000141863292E-2</v>
      </c>
      <c r="H41" s="305">
        <v>4808</v>
      </c>
      <c r="I41" s="332">
        <v>0</v>
      </c>
      <c r="J41" s="342">
        <v>1</v>
      </c>
      <c r="K41" s="304">
        <f t="shared" si="4"/>
        <v>1</v>
      </c>
      <c r="L41" s="302">
        <v>4808</v>
      </c>
      <c r="M41" s="302">
        <v>0</v>
      </c>
      <c r="N41" s="308">
        <f t="shared" si="5"/>
        <v>1</v>
      </c>
      <c r="O41" s="307">
        <f>+'POBLACION PRIORITAR BENEFICIADA'!AK10</f>
        <v>0</v>
      </c>
      <c r="P41" s="230">
        <f t="shared" si="6"/>
        <v>3.5836000141863292E-2</v>
      </c>
      <c r="Q41" s="489"/>
      <c r="R41" s="218"/>
      <c r="BA41" s="239" t="s">
        <v>292</v>
      </c>
      <c r="BB41" s="239" t="s">
        <v>1504</v>
      </c>
      <c r="BC41" s="239" t="s">
        <v>341</v>
      </c>
      <c r="BD41" s="243" t="s">
        <v>1977</v>
      </c>
      <c r="BF41" s="240" t="str">
        <f t="shared" si="2"/>
        <v>P12MR39:</v>
      </c>
      <c r="BL41" s="247" t="s">
        <v>1268</v>
      </c>
      <c r="BM41" s="247" t="s">
        <v>335</v>
      </c>
      <c r="BN41" s="247" t="s">
        <v>101</v>
      </c>
      <c r="BO41" s="247" t="s">
        <v>102</v>
      </c>
      <c r="BP41" s="247" t="s">
        <v>103</v>
      </c>
      <c r="BQ41" s="247" t="s">
        <v>104</v>
      </c>
      <c r="BR41" s="233"/>
      <c r="BS41" s="233"/>
      <c r="BT41" s="233"/>
      <c r="BU41" s="249" t="s">
        <v>1263</v>
      </c>
      <c r="BV41" s="250" t="s">
        <v>1254</v>
      </c>
      <c r="BW41" s="248" t="s">
        <v>106</v>
      </c>
      <c r="BX41" s="248" t="s">
        <v>107</v>
      </c>
      <c r="BY41" s="248" t="s">
        <v>108</v>
      </c>
      <c r="BZ41" s="248" t="s">
        <v>108</v>
      </c>
      <c r="CA41" s="233"/>
      <c r="CB41" s="233"/>
      <c r="CC41" s="233"/>
    </row>
    <row r="42" spans="1:81" ht="33.75" customHeight="1">
      <c r="B42" s="226">
        <f t="shared" si="7"/>
        <v>5</v>
      </c>
      <c r="C42" s="328" t="s">
        <v>2317</v>
      </c>
      <c r="D42" s="333" t="s">
        <v>1739</v>
      </c>
      <c r="E42" s="305">
        <v>0</v>
      </c>
      <c r="F42" s="331">
        <v>10</v>
      </c>
      <c r="G42" s="303">
        <f>+'PONDERACION DE IMPORTANCIA'!L6</f>
        <v>3.7824834911294222E-2</v>
      </c>
      <c r="H42" s="305">
        <v>28540</v>
      </c>
      <c r="I42" s="332">
        <v>0</v>
      </c>
      <c r="J42" s="342">
        <v>10</v>
      </c>
      <c r="K42" s="304">
        <f t="shared" si="4"/>
        <v>1</v>
      </c>
      <c r="L42" s="302">
        <v>28540</v>
      </c>
      <c r="M42" s="343">
        <v>0</v>
      </c>
      <c r="N42" s="308">
        <f t="shared" si="5"/>
        <v>1</v>
      </c>
      <c r="O42" s="307">
        <f>+'POBLACION PRIORITAR BENEFICIADA'!AK11</f>
        <v>0</v>
      </c>
      <c r="P42" s="230">
        <f t="shared" si="6"/>
        <v>3.7824834911294222E-2</v>
      </c>
      <c r="Q42" s="489"/>
      <c r="R42" s="218"/>
      <c r="BA42" s="236"/>
      <c r="BB42" s="239" t="s">
        <v>1505</v>
      </c>
      <c r="BC42" s="239" t="s">
        <v>342</v>
      </c>
      <c r="BD42" s="243" t="s">
        <v>1978</v>
      </c>
      <c r="BF42" s="240" t="str">
        <f t="shared" si="2"/>
        <v>P13MR40:</v>
      </c>
      <c r="BL42" s="247" t="s">
        <v>1278</v>
      </c>
      <c r="BM42" s="247" t="s">
        <v>336</v>
      </c>
      <c r="BN42" s="247" t="s">
        <v>1796</v>
      </c>
      <c r="BO42" s="247" t="s">
        <v>1797</v>
      </c>
      <c r="BP42" s="247" t="s">
        <v>1798</v>
      </c>
      <c r="BQ42" s="247" t="s">
        <v>1799</v>
      </c>
      <c r="BR42" s="233"/>
      <c r="BS42" s="233"/>
      <c r="BT42" s="233"/>
      <c r="BU42" s="249" t="s">
        <v>2044</v>
      </c>
      <c r="BV42" s="250" t="s">
        <v>2045</v>
      </c>
      <c r="BW42" s="248" t="s">
        <v>1801</v>
      </c>
      <c r="BX42" s="248" t="s">
        <v>1802</v>
      </c>
      <c r="BY42" s="248" t="s">
        <v>1803</v>
      </c>
      <c r="BZ42" s="248" t="s">
        <v>1804</v>
      </c>
      <c r="CA42" s="233"/>
      <c r="CB42" s="233"/>
      <c r="CC42" s="233"/>
    </row>
    <row r="43" spans="1:81" ht="33.75" customHeight="1">
      <c r="B43" s="226">
        <f t="shared" si="7"/>
        <v>6</v>
      </c>
      <c r="C43" s="328" t="s">
        <v>2291</v>
      </c>
      <c r="D43" s="333" t="s">
        <v>1237</v>
      </c>
      <c r="E43" s="305">
        <v>14</v>
      </c>
      <c r="F43" s="331">
        <v>14</v>
      </c>
      <c r="G43" s="303">
        <f>+'PONDERACION DE IMPORTANCIA'!L7</f>
        <v>3.7359974534333436E-2</v>
      </c>
      <c r="H43" s="305">
        <v>22993</v>
      </c>
      <c r="I43" s="332">
        <v>0</v>
      </c>
      <c r="J43" s="342">
        <v>0</v>
      </c>
      <c r="K43" s="304">
        <f t="shared" si="4"/>
        <v>0</v>
      </c>
      <c r="L43" s="302">
        <v>0</v>
      </c>
      <c r="M43" s="302">
        <v>0</v>
      </c>
      <c r="N43" s="308">
        <f t="shared" si="5"/>
        <v>0</v>
      </c>
      <c r="O43" s="307">
        <f>+'POBLACION PRIORITAR BENEFICIADA'!AK12</f>
        <v>0</v>
      </c>
      <c r="P43" s="230">
        <f t="shared" si="6"/>
        <v>0</v>
      </c>
      <c r="Q43" s="489"/>
      <c r="R43" s="218"/>
      <c r="BB43" s="239" t="s">
        <v>1506</v>
      </c>
      <c r="BC43" s="239" t="s">
        <v>343</v>
      </c>
      <c r="BD43" s="243" t="s">
        <v>1979</v>
      </c>
      <c r="BF43" s="240" t="str">
        <f t="shared" si="2"/>
        <v>P13MR41:</v>
      </c>
      <c r="BL43" s="247" t="s">
        <v>90</v>
      </c>
      <c r="BM43" s="247" t="s">
        <v>337</v>
      </c>
      <c r="BN43" s="247" t="s">
        <v>1806</v>
      </c>
      <c r="BO43" s="247" t="s">
        <v>1807</v>
      </c>
      <c r="BP43" s="247" t="s">
        <v>1808</v>
      </c>
      <c r="BQ43" s="247" t="s">
        <v>1809</v>
      </c>
      <c r="BR43" s="233"/>
      <c r="BS43" s="233"/>
      <c r="BT43" s="233"/>
      <c r="BU43" s="249" t="s">
        <v>2046</v>
      </c>
      <c r="BV43" s="250" t="s">
        <v>2047</v>
      </c>
      <c r="BW43" s="248" t="s">
        <v>1811</v>
      </c>
      <c r="BX43" s="248" t="s">
        <v>1812</v>
      </c>
      <c r="BY43" s="248" t="s">
        <v>1813</v>
      </c>
      <c r="BZ43" s="248" t="s">
        <v>1814</v>
      </c>
      <c r="CA43" s="233"/>
      <c r="CB43" s="233"/>
      <c r="CC43" s="233"/>
    </row>
    <row r="44" spans="1:81" ht="33.75" customHeight="1">
      <c r="B44" s="226">
        <f t="shared" si="7"/>
        <v>7</v>
      </c>
      <c r="C44" s="328" t="s">
        <v>2292</v>
      </c>
      <c r="D44" s="333" t="s">
        <v>1237</v>
      </c>
      <c r="E44" s="305">
        <v>14</v>
      </c>
      <c r="F44" s="331">
        <v>14</v>
      </c>
      <c r="G44" s="303">
        <f>+'PONDERACION DE IMPORTANCIA'!L8</f>
        <v>3.8989374265584305E-2</v>
      </c>
      <c r="H44" s="305">
        <v>42436</v>
      </c>
      <c r="I44" s="332">
        <v>0</v>
      </c>
      <c r="J44" s="342">
        <v>10</v>
      </c>
      <c r="K44" s="304">
        <f t="shared" si="4"/>
        <v>0.7142857142857143</v>
      </c>
      <c r="L44" s="302">
        <v>42436</v>
      </c>
      <c r="M44" s="302">
        <v>0</v>
      </c>
      <c r="N44" s="308">
        <f t="shared" si="5"/>
        <v>1</v>
      </c>
      <c r="O44" s="307">
        <f>+'POBLACION PRIORITAR BENEFICIADA'!AK13</f>
        <v>585</v>
      </c>
      <c r="P44" s="230">
        <f t="shared" si="6"/>
        <v>2.7849553046845932E-2</v>
      </c>
      <c r="Q44" s="489"/>
      <c r="R44" s="218"/>
      <c r="BB44" s="239" t="s">
        <v>1507</v>
      </c>
      <c r="BC44" s="239" t="s">
        <v>344</v>
      </c>
      <c r="BD44" s="243" t="s">
        <v>684</v>
      </c>
      <c r="BF44" s="240" t="str">
        <f t="shared" si="2"/>
        <v>P14MR42:</v>
      </c>
      <c r="BL44" s="247" t="s">
        <v>2261</v>
      </c>
      <c r="BM44" s="247" t="s">
        <v>2262</v>
      </c>
      <c r="BN44" s="247" t="s">
        <v>1817</v>
      </c>
      <c r="BO44" s="247" t="s">
        <v>1818</v>
      </c>
      <c r="BP44" s="247" t="s">
        <v>1819</v>
      </c>
      <c r="BQ44" s="247" t="s">
        <v>1820</v>
      </c>
      <c r="BR44" s="233"/>
      <c r="BS44" s="233"/>
      <c r="BT44" s="233"/>
      <c r="BU44" s="249" t="s">
        <v>2048</v>
      </c>
      <c r="BV44" s="250" t="s">
        <v>2049</v>
      </c>
      <c r="BW44" s="248" t="s">
        <v>1822</v>
      </c>
      <c r="BX44" s="248" t="s">
        <v>1823</v>
      </c>
      <c r="BY44" s="248" t="s">
        <v>1824</v>
      </c>
      <c r="BZ44" s="248" t="s">
        <v>1825</v>
      </c>
      <c r="CA44" s="233"/>
      <c r="CB44" s="233"/>
      <c r="CC44" s="233"/>
    </row>
    <row r="45" spans="1:81" ht="33.75" customHeight="1">
      <c r="B45" s="226">
        <f t="shared" si="7"/>
        <v>8</v>
      </c>
      <c r="C45" s="328" t="s">
        <v>2316</v>
      </c>
      <c r="D45" s="333" t="s">
        <v>1237</v>
      </c>
      <c r="E45" s="305">
        <v>0</v>
      </c>
      <c r="F45" s="331">
        <v>1</v>
      </c>
      <c r="G45" s="303">
        <f>+'PONDERACION DE IMPORTANCIA'!L9</f>
        <v>3.6690129754624122E-2</v>
      </c>
      <c r="H45" s="305">
        <v>15000</v>
      </c>
      <c r="I45" s="332">
        <v>0</v>
      </c>
      <c r="J45" s="342">
        <v>0</v>
      </c>
      <c r="K45" s="304">
        <f t="shared" si="4"/>
        <v>0</v>
      </c>
      <c r="L45" s="302">
        <v>0</v>
      </c>
      <c r="M45" s="302">
        <v>0</v>
      </c>
      <c r="N45" s="308">
        <f t="shared" si="5"/>
        <v>0</v>
      </c>
      <c r="O45" s="307">
        <f>+'POBLACION PRIORITAR BENEFICIADA'!AK14</f>
        <v>0</v>
      </c>
      <c r="P45" s="230">
        <f t="shared" si="6"/>
        <v>0</v>
      </c>
      <c r="Q45" s="489"/>
      <c r="R45" s="218"/>
      <c r="BB45" s="239" t="s">
        <v>1508</v>
      </c>
      <c r="BC45" s="239" t="s">
        <v>1877</v>
      </c>
      <c r="BD45" s="243" t="s">
        <v>685</v>
      </c>
      <c r="BF45" s="240" t="str">
        <f t="shared" si="2"/>
        <v>P15MR43:</v>
      </c>
      <c r="BL45" s="247" t="s">
        <v>2263</v>
      </c>
      <c r="BM45" s="247" t="s">
        <v>2264</v>
      </c>
      <c r="BN45" s="247" t="s">
        <v>1827</v>
      </c>
      <c r="BO45" s="247" t="s">
        <v>1828</v>
      </c>
      <c r="BP45" s="247" t="s">
        <v>1829</v>
      </c>
      <c r="BQ45" s="247" t="s">
        <v>1830</v>
      </c>
      <c r="BR45" s="233"/>
      <c r="BS45" s="233"/>
      <c r="BT45" s="233"/>
      <c r="BU45" s="249" t="s">
        <v>2050</v>
      </c>
      <c r="BV45" s="250" t="s">
        <v>2051</v>
      </c>
      <c r="BW45" s="248" t="s">
        <v>1832</v>
      </c>
      <c r="BX45" s="248" t="s">
        <v>1833</v>
      </c>
      <c r="BY45" s="248" t="s">
        <v>1834</v>
      </c>
      <c r="BZ45" s="248" t="s">
        <v>1835</v>
      </c>
      <c r="CA45" s="233"/>
      <c r="CB45" s="233"/>
      <c r="CC45" s="233"/>
    </row>
    <row r="46" spans="1:81" ht="33.75" customHeight="1">
      <c r="B46" s="226">
        <f t="shared" si="7"/>
        <v>9</v>
      </c>
      <c r="C46" s="334" t="s">
        <v>2319</v>
      </c>
      <c r="D46" s="333" t="s">
        <v>1729</v>
      </c>
      <c r="E46" s="305">
        <v>14</v>
      </c>
      <c r="F46" s="331">
        <v>14</v>
      </c>
      <c r="G46" s="303">
        <v>3.7078112654767945E-2</v>
      </c>
      <c r="H46" s="305">
        <v>31190</v>
      </c>
      <c r="I46" s="332">
        <v>0</v>
      </c>
      <c r="J46" s="342">
        <v>0</v>
      </c>
      <c r="K46" s="304">
        <f t="shared" si="4"/>
        <v>0</v>
      </c>
      <c r="L46" s="302">
        <v>0</v>
      </c>
      <c r="M46" s="302">
        <v>0</v>
      </c>
      <c r="N46" s="308">
        <f t="shared" si="5"/>
        <v>0</v>
      </c>
      <c r="O46" s="307">
        <f>+'POBLACION PRIORITAR BENEFICIADA'!AK15</f>
        <v>0</v>
      </c>
      <c r="P46" s="230">
        <f t="shared" si="6"/>
        <v>0</v>
      </c>
      <c r="Q46" s="489"/>
      <c r="R46" s="218"/>
      <c r="BB46" s="239" t="s">
        <v>1509</v>
      </c>
      <c r="BC46" s="239" t="s">
        <v>1878</v>
      </c>
      <c r="BD46" s="243" t="s">
        <v>686</v>
      </c>
      <c r="BF46" s="240" t="str">
        <f t="shared" si="2"/>
        <v>P16MR44:</v>
      </c>
      <c r="BL46" s="247" t="s">
        <v>109</v>
      </c>
      <c r="BM46" s="247" t="s">
        <v>339</v>
      </c>
      <c r="BN46" s="247" t="s">
        <v>111</v>
      </c>
      <c r="BO46" s="247" t="s">
        <v>112</v>
      </c>
      <c r="BP46" s="247" t="s">
        <v>113</v>
      </c>
      <c r="BQ46" s="247" t="s">
        <v>114</v>
      </c>
      <c r="BR46" s="233"/>
      <c r="BS46" s="233"/>
      <c r="BT46" s="233"/>
      <c r="BU46" s="249" t="s">
        <v>1283</v>
      </c>
      <c r="BV46" s="250" t="s">
        <v>1256</v>
      </c>
      <c r="BW46" s="248" t="s">
        <v>116</v>
      </c>
      <c r="BX46" s="248" t="s">
        <v>117</v>
      </c>
      <c r="BY46" s="248" t="s">
        <v>118</v>
      </c>
      <c r="BZ46" s="248" t="s">
        <v>119</v>
      </c>
      <c r="CA46" s="233"/>
      <c r="CB46" s="233"/>
      <c r="CC46" s="233"/>
    </row>
    <row r="47" spans="1:81" ht="33.75" customHeight="1">
      <c r="B47" s="226">
        <f t="shared" si="7"/>
        <v>10</v>
      </c>
      <c r="C47" s="328" t="s">
        <v>2301</v>
      </c>
      <c r="D47" s="333" t="s">
        <v>1237</v>
      </c>
      <c r="E47" s="305">
        <v>0</v>
      </c>
      <c r="F47" s="331">
        <v>1</v>
      </c>
      <c r="G47" s="303">
        <f>+'PONDERACION DE IMPORTANCIA'!L11</f>
        <v>3.7260750686069224E-2</v>
      </c>
      <c r="H47" s="305">
        <v>21809</v>
      </c>
      <c r="I47" s="332">
        <v>0</v>
      </c>
      <c r="J47" s="342">
        <v>0</v>
      </c>
      <c r="K47" s="304">
        <f t="shared" si="4"/>
        <v>0</v>
      </c>
      <c r="L47" s="302">
        <v>0</v>
      </c>
      <c r="M47" s="302">
        <v>0</v>
      </c>
      <c r="N47" s="308">
        <f t="shared" si="5"/>
        <v>0</v>
      </c>
      <c r="O47" s="307">
        <f>+'POBLACION PRIORITAR BENEFICIADA'!AK16</f>
        <v>0</v>
      </c>
      <c r="P47" s="230">
        <f t="shared" si="6"/>
        <v>0</v>
      </c>
      <c r="Q47" s="489"/>
      <c r="R47" s="218"/>
      <c r="BB47" s="239" t="s">
        <v>1510</v>
      </c>
      <c r="BC47" s="239" t="s">
        <v>1879</v>
      </c>
      <c r="BD47" s="243" t="s">
        <v>687</v>
      </c>
      <c r="BF47" s="240" t="str">
        <f t="shared" si="2"/>
        <v>P17MR45:</v>
      </c>
      <c r="BL47" s="247" t="s">
        <v>1805</v>
      </c>
      <c r="BM47" s="247" t="s">
        <v>340</v>
      </c>
      <c r="BN47" s="247" t="s">
        <v>545</v>
      </c>
      <c r="BO47" s="247" t="s">
        <v>546</v>
      </c>
      <c r="BP47" s="247" t="s">
        <v>547</v>
      </c>
      <c r="BQ47" s="247" t="s">
        <v>548</v>
      </c>
      <c r="BR47" s="233"/>
      <c r="BS47" s="233"/>
      <c r="BT47" s="233"/>
      <c r="BU47" s="249" t="s">
        <v>95</v>
      </c>
      <c r="BV47" s="250" t="s">
        <v>1257</v>
      </c>
      <c r="BW47" s="248" t="s">
        <v>550</v>
      </c>
      <c r="BX47" s="248" t="s">
        <v>551</v>
      </c>
      <c r="BY47" s="248" t="s">
        <v>552</v>
      </c>
      <c r="BZ47" s="248" t="s">
        <v>553</v>
      </c>
      <c r="CA47" s="233"/>
      <c r="CB47" s="233"/>
      <c r="CC47" s="233"/>
    </row>
    <row r="48" spans="1:81" ht="33.75" customHeight="1">
      <c r="B48" s="226">
        <f t="shared" si="7"/>
        <v>11</v>
      </c>
      <c r="C48" s="328" t="s">
        <v>2302</v>
      </c>
      <c r="D48" s="333" t="s">
        <v>1237</v>
      </c>
      <c r="E48" s="305">
        <v>1</v>
      </c>
      <c r="F48" s="331">
        <v>1</v>
      </c>
      <c r="G48" s="303">
        <f>+'PONDERACION DE IMPORTANCIA'!L12</f>
        <v>3.8785227902094759E-2</v>
      </c>
      <c r="H48" s="305">
        <v>40000</v>
      </c>
      <c r="I48" s="332">
        <v>0</v>
      </c>
      <c r="J48" s="342">
        <v>0</v>
      </c>
      <c r="K48" s="304">
        <f t="shared" si="4"/>
        <v>0</v>
      </c>
      <c r="L48" s="302">
        <v>0</v>
      </c>
      <c r="M48" s="302">
        <v>0</v>
      </c>
      <c r="N48" s="308">
        <f t="shared" si="5"/>
        <v>0</v>
      </c>
      <c r="O48" s="307">
        <f>+'POBLACION PRIORITAR BENEFICIADA'!AK17</f>
        <v>0</v>
      </c>
      <c r="P48" s="230">
        <f t="shared" si="6"/>
        <v>0</v>
      </c>
      <c r="Q48" s="489"/>
      <c r="R48" s="218"/>
      <c r="BB48" s="239" t="s">
        <v>1511</v>
      </c>
      <c r="BC48" s="239" t="s">
        <v>1880</v>
      </c>
      <c r="BD48" s="243" t="s">
        <v>615</v>
      </c>
      <c r="BF48" s="240" t="str">
        <f t="shared" si="2"/>
        <v>P18MR46:</v>
      </c>
      <c r="BL48" s="247" t="s">
        <v>1815</v>
      </c>
      <c r="BM48" s="247" t="s">
        <v>341</v>
      </c>
      <c r="BN48" s="247" t="s">
        <v>556</v>
      </c>
      <c r="BO48" s="247" t="s">
        <v>557</v>
      </c>
      <c r="BP48" s="247" t="s">
        <v>558</v>
      </c>
      <c r="BQ48" s="247" t="s">
        <v>559</v>
      </c>
      <c r="BR48" s="233"/>
      <c r="BS48" s="233"/>
      <c r="BT48" s="233"/>
      <c r="BU48" s="249" t="s">
        <v>105</v>
      </c>
      <c r="BV48" s="250" t="s">
        <v>1977</v>
      </c>
      <c r="BW48" s="248" t="s">
        <v>562</v>
      </c>
      <c r="BX48" s="248" t="s">
        <v>563</v>
      </c>
      <c r="BY48" s="248" t="s">
        <v>564</v>
      </c>
      <c r="BZ48" s="248" t="s">
        <v>565</v>
      </c>
      <c r="CA48" s="233"/>
      <c r="CB48" s="233"/>
      <c r="CC48" s="233"/>
    </row>
    <row r="49" spans="2:81" ht="33.75" customHeight="1">
      <c r="B49" s="226">
        <f t="shared" si="7"/>
        <v>12</v>
      </c>
      <c r="C49" s="328" t="s">
        <v>2303</v>
      </c>
      <c r="D49" s="333" t="s">
        <v>1729</v>
      </c>
      <c r="E49" s="305">
        <v>0</v>
      </c>
      <c r="F49" s="331">
        <v>12</v>
      </c>
      <c r="G49" s="303">
        <f>+'PONDERACION DE IMPORTANCIA'!L13</f>
        <v>3.8046915314926107E-2</v>
      </c>
      <c r="H49" s="305">
        <v>31190</v>
      </c>
      <c r="I49" s="332">
        <v>0</v>
      </c>
      <c r="J49" s="342">
        <v>10</v>
      </c>
      <c r="K49" s="304">
        <f t="shared" si="4"/>
        <v>0.83333333333333337</v>
      </c>
      <c r="L49" s="302">
        <v>31190</v>
      </c>
      <c r="M49" s="302">
        <v>0</v>
      </c>
      <c r="N49" s="308">
        <f t="shared" si="5"/>
        <v>1</v>
      </c>
      <c r="O49" s="307">
        <f>+'POBLACION PRIORITAR BENEFICIADA'!AK18</f>
        <v>190</v>
      </c>
      <c r="P49" s="230">
        <f t="shared" si="6"/>
        <v>3.1705762762438423E-2</v>
      </c>
      <c r="Q49" s="489"/>
      <c r="R49" s="218"/>
      <c r="BB49" s="239" t="s">
        <v>1512</v>
      </c>
      <c r="BC49" s="239" t="s">
        <v>1881</v>
      </c>
      <c r="BD49" s="243" t="s">
        <v>616</v>
      </c>
      <c r="BF49" s="240" t="str">
        <f t="shared" si="2"/>
        <v>P19MR47:</v>
      </c>
      <c r="BL49" s="247" t="s">
        <v>1826</v>
      </c>
      <c r="BM49" s="247" t="s">
        <v>342</v>
      </c>
      <c r="BN49" s="247" t="s">
        <v>567</v>
      </c>
      <c r="BO49" s="247" t="s">
        <v>568</v>
      </c>
      <c r="BP49" s="247" t="s">
        <v>569</v>
      </c>
      <c r="BQ49" s="247" t="s">
        <v>570</v>
      </c>
      <c r="BR49" s="233"/>
      <c r="BS49" s="233"/>
      <c r="BT49" s="233"/>
      <c r="BU49" s="249" t="s">
        <v>1800</v>
      </c>
      <c r="BV49" s="250" t="s">
        <v>1978</v>
      </c>
      <c r="BW49" s="248" t="s">
        <v>173</v>
      </c>
      <c r="BX49" s="248" t="s">
        <v>174</v>
      </c>
      <c r="BY49" s="248" t="s">
        <v>175</v>
      </c>
      <c r="BZ49" s="248" t="s">
        <v>176</v>
      </c>
      <c r="CA49" s="233"/>
      <c r="CB49" s="233"/>
      <c r="CC49" s="233"/>
    </row>
    <row r="50" spans="2:81" ht="33.75" customHeight="1">
      <c r="B50" s="226">
        <f t="shared" si="7"/>
        <v>13</v>
      </c>
      <c r="C50" s="328" t="s">
        <v>2306</v>
      </c>
      <c r="D50" s="333" t="s">
        <v>1729</v>
      </c>
      <c r="E50" s="305">
        <v>14</v>
      </c>
      <c r="F50" s="331">
        <v>14</v>
      </c>
      <c r="G50" s="303">
        <f>+'PONDERACION DE IMPORTANCIA'!L14</f>
        <v>3.8046915314926107E-2</v>
      </c>
      <c r="H50" s="305">
        <v>31190</v>
      </c>
      <c r="I50" s="332">
        <v>0</v>
      </c>
      <c r="J50" s="342">
        <v>10</v>
      </c>
      <c r="K50" s="304">
        <f t="shared" si="4"/>
        <v>0.7142857142857143</v>
      </c>
      <c r="L50" s="302">
        <v>31190</v>
      </c>
      <c r="M50" s="302">
        <v>0</v>
      </c>
      <c r="N50" s="308">
        <f t="shared" si="5"/>
        <v>1</v>
      </c>
      <c r="O50" s="307">
        <f>+'POBLACION PRIORITAR BENEFICIADA'!AK19</f>
        <v>0</v>
      </c>
      <c r="P50" s="230">
        <f t="shared" si="6"/>
        <v>2.7176368082090077E-2</v>
      </c>
      <c r="Q50" s="489"/>
      <c r="R50" s="218"/>
      <c r="BB50" s="239" t="s">
        <v>1513</v>
      </c>
      <c r="BC50" s="239" t="s">
        <v>1882</v>
      </c>
      <c r="BD50" s="243" t="s">
        <v>617</v>
      </c>
      <c r="BF50" s="240" t="str">
        <f t="shared" si="2"/>
        <v>P20MR48:</v>
      </c>
      <c r="BL50" s="247" t="s">
        <v>1836</v>
      </c>
      <c r="BM50" s="247" t="s">
        <v>343</v>
      </c>
      <c r="BN50" s="247" t="s">
        <v>179</v>
      </c>
      <c r="BO50" s="247" t="s">
        <v>180</v>
      </c>
      <c r="BP50" s="247" t="s">
        <v>181</v>
      </c>
      <c r="BQ50" s="247" t="s">
        <v>182</v>
      </c>
      <c r="BR50" s="233"/>
      <c r="BS50" s="233"/>
      <c r="BT50" s="233"/>
      <c r="BU50" s="249" t="s">
        <v>1810</v>
      </c>
      <c r="BV50" s="250" t="s">
        <v>1979</v>
      </c>
      <c r="BW50" s="248" t="s">
        <v>184</v>
      </c>
      <c r="BX50" s="248" t="s">
        <v>185</v>
      </c>
      <c r="BY50" s="248" t="s">
        <v>186</v>
      </c>
      <c r="BZ50" s="248" t="s">
        <v>186</v>
      </c>
      <c r="CA50" s="233"/>
      <c r="CB50" s="233"/>
      <c r="CC50" s="233"/>
    </row>
    <row r="51" spans="2:81" ht="33.75" customHeight="1">
      <c r="B51" s="226">
        <f t="shared" si="7"/>
        <v>14</v>
      </c>
      <c r="C51" s="328" t="s">
        <v>2304</v>
      </c>
      <c r="D51" s="333" t="s">
        <v>1709</v>
      </c>
      <c r="E51" s="305">
        <v>14</v>
      </c>
      <c r="F51" s="331">
        <v>14</v>
      </c>
      <c r="G51" s="303">
        <f>+'PONDERACION DE IMPORTANCIA'!L15</f>
        <v>3.6789856426443723E-2</v>
      </c>
      <c r="H51" s="305">
        <v>16190</v>
      </c>
      <c r="I51" s="332">
        <v>0</v>
      </c>
      <c r="J51" s="342">
        <v>10</v>
      </c>
      <c r="K51" s="304">
        <f t="shared" si="4"/>
        <v>0.7142857142857143</v>
      </c>
      <c r="L51" s="302">
        <v>16190</v>
      </c>
      <c r="M51" s="302">
        <v>0</v>
      </c>
      <c r="N51" s="308">
        <f t="shared" si="5"/>
        <v>1</v>
      </c>
      <c r="O51" s="307">
        <f>+'POBLACION PRIORITAR BENEFICIADA'!AK20</f>
        <v>0</v>
      </c>
      <c r="P51" s="230">
        <f t="shared" si="6"/>
        <v>2.6278468876031233E-2</v>
      </c>
      <c r="Q51" s="489"/>
      <c r="R51" s="218"/>
      <c r="U51" s="41"/>
      <c r="BB51" s="239" t="s">
        <v>1514</v>
      </c>
      <c r="BC51" s="239" t="s">
        <v>1883</v>
      </c>
      <c r="BD51" s="243" t="s">
        <v>618</v>
      </c>
      <c r="BF51" s="240" t="str">
        <f t="shared" si="2"/>
        <v>P21MR49:</v>
      </c>
      <c r="BL51" s="247" t="s">
        <v>120</v>
      </c>
      <c r="BM51" s="247" t="s">
        <v>344</v>
      </c>
      <c r="BN51" s="247" t="s">
        <v>189</v>
      </c>
      <c r="BO51" s="247" t="s">
        <v>190</v>
      </c>
      <c r="BP51" s="247" t="s">
        <v>191</v>
      </c>
      <c r="BQ51" s="247" t="s">
        <v>192</v>
      </c>
      <c r="BR51" s="233"/>
      <c r="BS51" s="233"/>
      <c r="BT51" s="233"/>
      <c r="BU51" s="249" t="s">
        <v>1821</v>
      </c>
      <c r="BV51" s="250" t="s">
        <v>684</v>
      </c>
      <c r="BW51" s="248" t="s">
        <v>194</v>
      </c>
      <c r="BX51" s="248" t="s">
        <v>164</v>
      </c>
      <c r="BY51" s="248" t="s">
        <v>165</v>
      </c>
      <c r="BZ51" s="248" t="s">
        <v>166</v>
      </c>
      <c r="CA51" s="233"/>
      <c r="CB51" s="233"/>
      <c r="CC51" s="233"/>
    </row>
    <row r="52" spans="2:81" ht="33.75" customHeight="1">
      <c r="B52" s="226">
        <f t="shared" si="7"/>
        <v>15</v>
      </c>
      <c r="C52" s="328" t="s">
        <v>2307</v>
      </c>
      <c r="D52" s="333" t="s">
        <v>2036</v>
      </c>
      <c r="E52" s="305">
        <v>4</v>
      </c>
      <c r="F52" s="331">
        <v>5</v>
      </c>
      <c r="G52" s="303">
        <f>+'PONDERACION DE IMPORTANCIA'!L16</f>
        <v>3.6690129754624122E-2</v>
      </c>
      <c r="H52" s="305">
        <v>15000</v>
      </c>
      <c r="I52" s="332">
        <v>0</v>
      </c>
      <c r="J52" s="342">
        <v>5</v>
      </c>
      <c r="K52" s="304">
        <f t="shared" si="4"/>
        <v>1</v>
      </c>
      <c r="L52" s="302">
        <v>15000</v>
      </c>
      <c r="M52" s="302">
        <v>0</v>
      </c>
      <c r="N52" s="308">
        <f t="shared" si="5"/>
        <v>1</v>
      </c>
      <c r="O52" s="307">
        <f>+'POBLACION PRIORITAR BENEFICIADA'!AK21</f>
        <v>0</v>
      </c>
      <c r="P52" s="230">
        <f t="shared" si="6"/>
        <v>3.6690129754624122E-2</v>
      </c>
      <c r="Q52" s="489"/>
      <c r="R52" s="218"/>
      <c r="BB52" s="239" t="s">
        <v>1515</v>
      </c>
      <c r="BC52" s="239" t="s">
        <v>1199</v>
      </c>
      <c r="BD52" s="243" t="s">
        <v>1983</v>
      </c>
      <c r="BF52" s="240" t="str">
        <f t="shared" si="2"/>
        <v>P22MR50:</v>
      </c>
      <c r="BL52" s="247" t="s">
        <v>554</v>
      </c>
      <c r="BM52" s="247" t="s">
        <v>1877</v>
      </c>
      <c r="BN52" s="247" t="s">
        <v>168</v>
      </c>
      <c r="BO52" s="247" t="s">
        <v>169</v>
      </c>
      <c r="BP52" s="247" t="s">
        <v>170</v>
      </c>
      <c r="BQ52" s="247" t="s">
        <v>170</v>
      </c>
      <c r="BR52" s="233"/>
      <c r="BS52" s="233"/>
      <c r="BT52" s="233"/>
      <c r="BU52" s="249" t="s">
        <v>2052</v>
      </c>
      <c r="BV52" s="250" t="s">
        <v>2053</v>
      </c>
      <c r="BW52" s="248" t="s">
        <v>688</v>
      </c>
      <c r="BX52" s="248" t="s">
        <v>689</v>
      </c>
      <c r="BY52" s="248" t="s">
        <v>690</v>
      </c>
      <c r="BZ52" s="248" t="s">
        <v>690</v>
      </c>
      <c r="CA52" s="233"/>
      <c r="CB52" s="233"/>
      <c r="CC52" s="233"/>
    </row>
    <row r="53" spans="2:81" ht="33.75" customHeight="1">
      <c r="B53" s="226">
        <f t="shared" si="7"/>
        <v>16</v>
      </c>
      <c r="C53" s="328" t="s">
        <v>2309</v>
      </c>
      <c r="D53" s="333" t="s">
        <v>1709</v>
      </c>
      <c r="E53" s="305">
        <v>7</v>
      </c>
      <c r="F53" s="331">
        <v>10</v>
      </c>
      <c r="G53" s="303">
        <f>+'PONDERACION DE IMPORTANCIA'!L17</f>
        <v>3.8046915314926107E-2</v>
      </c>
      <c r="H53" s="305">
        <v>31190</v>
      </c>
      <c r="I53" s="332">
        <v>0</v>
      </c>
      <c r="J53" s="342">
        <v>7</v>
      </c>
      <c r="K53" s="304">
        <f t="shared" si="4"/>
        <v>0.7</v>
      </c>
      <c r="L53" s="302">
        <v>31190</v>
      </c>
      <c r="M53" s="302">
        <v>0</v>
      </c>
      <c r="N53" s="308">
        <f t="shared" si="5"/>
        <v>1</v>
      </c>
      <c r="O53" s="307">
        <f>+'POBLACION PRIORITAR BENEFICIADA'!AK22</f>
        <v>0</v>
      </c>
      <c r="P53" s="230">
        <f t="shared" si="6"/>
        <v>2.6632840720448272E-2</v>
      </c>
      <c r="Q53" s="489"/>
      <c r="R53" s="218"/>
      <c r="BB53" s="239" t="s">
        <v>1516</v>
      </c>
      <c r="BC53" s="239" t="s">
        <v>1200</v>
      </c>
      <c r="BD53" s="243" t="s">
        <v>619</v>
      </c>
      <c r="BF53" s="240" t="str">
        <f t="shared" si="2"/>
        <v>P23MR51:</v>
      </c>
      <c r="BL53" s="247" t="s">
        <v>566</v>
      </c>
      <c r="BM53" s="247" t="s">
        <v>1878</v>
      </c>
      <c r="BN53" s="247" t="s">
        <v>692</v>
      </c>
      <c r="BO53" s="247" t="s">
        <v>693</v>
      </c>
      <c r="BP53" s="247" t="s">
        <v>694</v>
      </c>
      <c r="BQ53" s="247" t="s">
        <v>695</v>
      </c>
      <c r="BR53" s="233"/>
      <c r="BS53" s="233"/>
      <c r="BT53" s="233"/>
      <c r="BU53" s="249" t="s">
        <v>2054</v>
      </c>
      <c r="BV53" s="250" t="s">
        <v>2055</v>
      </c>
      <c r="BW53" s="248" t="s">
        <v>697</v>
      </c>
      <c r="BX53" s="248" t="s">
        <v>698</v>
      </c>
      <c r="BY53" s="248" t="s">
        <v>699</v>
      </c>
      <c r="BZ53" s="248" t="s">
        <v>700</v>
      </c>
      <c r="CA53" s="233"/>
      <c r="CB53" s="233"/>
      <c r="CC53" s="233"/>
    </row>
    <row r="54" spans="2:81" ht="33.75" customHeight="1">
      <c r="B54" s="226">
        <f t="shared" si="7"/>
        <v>17</v>
      </c>
      <c r="C54" s="328" t="s">
        <v>2293</v>
      </c>
      <c r="D54" s="333" t="s">
        <v>2042</v>
      </c>
      <c r="E54" s="305">
        <v>14</v>
      </c>
      <c r="F54" s="331">
        <v>14</v>
      </c>
      <c r="G54" s="303">
        <f>+'PONDERACION DE IMPORTANCIA'!L18</f>
        <v>3.8046915314926107E-2</v>
      </c>
      <c r="H54" s="305">
        <v>31190</v>
      </c>
      <c r="I54" s="332">
        <v>0</v>
      </c>
      <c r="J54" s="342">
        <v>10</v>
      </c>
      <c r="K54" s="304">
        <f t="shared" si="4"/>
        <v>0.7142857142857143</v>
      </c>
      <c r="L54" s="302">
        <v>31190</v>
      </c>
      <c r="M54" s="302">
        <v>0</v>
      </c>
      <c r="N54" s="308">
        <f t="shared" si="5"/>
        <v>1</v>
      </c>
      <c r="O54" s="307">
        <f>+'POBLACION PRIORITAR BENEFICIADA'!AK23</f>
        <v>0</v>
      </c>
      <c r="P54" s="230">
        <f t="shared" si="6"/>
        <v>2.7176368082090077E-2</v>
      </c>
      <c r="Q54" s="489"/>
      <c r="R54" s="218"/>
      <c r="BB54" s="239" t="s">
        <v>1517</v>
      </c>
      <c r="BC54" s="239" t="s">
        <v>1201</v>
      </c>
      <c r="BD54" s="243" t="s">
        <v>620</v>
      </c>
      <c r="BF54" s="240" t="str">
        <f t="shared" si="2"/>
        <v>P23MR52:</v>
      </c>
      <c r="BL54" s="247" t="s">
        <v>177</v>
      </c>
      <c r="BM54" s="247" t="s">
        <v>1879</v>
      </c>
      <c r="BN54" s="247" t="s">
        <v>702</v>
      </c>
      <c r="BO54" s="247" t="s">
        <v>703</v>
      </c>
      <c r="BP54" s="247" t="s">
        <v>704</v>
      </c>
      <c r="BQ54" s="247" t="s">
        <v>705</v>
      </c>
      <c r="BR54" s="233"/>
      <c r="BS54" s="233"/>
      <c r="BT54" s="233"/>
      <c r="BU54" s="249" t="s">
        <v>115</v>
      </c>
      <c r="BV54" s="250" t="s">
        <v>686</v>
      </c>
      <c r="BW54" s="248" t="s">
        <v>708</v>
      </c>
      <c r="BX54" s="248" t="s">
        <v>709</v>
      </c>
      <c r="BY54" s="248" t="s">
        <v>710</v>
      </c>
      <c r="BZ54" s="248" t="s">
        <v>711</v>
      </c>
      <c r="CA54" s="233"/>
      <c r="CB54" s="233"/>
      <c r="CC54" s="233"/>
    </row>
    <row r="55" spans="2:81" ht="33.75" customHeight="1">
      <c r="B55" s="226">
        <f t="shared" si="7"/>
        <v>18</v>
      </c>
      <c r="C55" s="328" t="s">
        <v>2294</v>
      </c>
      <c r="D55" s="333" t="s">
        <v>2042</v>
      </c>
      <c r="E55" s="305">
        <v>14</v>
      </c>
      <c r="F55" s="331">
        <v>14</v>
      </c>
      <c r="G55" s="303">
        <f>+'PONDERACION DE IMPORTANCIA'!L19</f>
        <v>3.8577729381569267E-2</v>
      </c>
      <c r="H55" s="305">
        <v>37524</v>
      </c>
      <c r="I55" s="332">
        <v>0</v>
      </c>
      <c r="J55" s="342">
        <v>10</v>
      </c>
      <c r="K55" s="304">
        <f t="shared" si="4"/>
        <v>0.7142857142857143</v>
      </c>
      <c r="L55" s="302">
        <v>37524</v>
      </c>
      <c r="M55" s="302">
        <v>0</v>
      </c>
      <c r="N55" s="308">
        <f t="shared" si="5"/>
        <v>1</v>
      </c>
      <c r="O55" s="307">
        <f>+'POBLACION PRIORITAR BENEFICIADA'!AK24</f>
        <v>0</v>
      </c>
      <c r="P55" s="230">
        <f t="shared" si="6"/>
        <v>2.755552098683519E-2</v>
      </c>
      <c r="Q55" s="489"/>
      <c r="R55" s="218"/>
      <c r="BB55" s="239" t="s">
        <v>1518</v>
      </c>
      <c r="BC55" s="239" t="s">
        <v>1202</v>
      </c>
      <c r="BD55" s="243" t="s">
        <v>535</v>
      </c>
      <c r="BF55" s="240" t="str">
        <f t="shared" si="2"/>
        <v>P24MR53:</v>
      </c>
      <c r="BL55" s="247" t="s">
        <v>187</v>
      </c>
      <c r="BM55" s="247" t="s">
        <v>1880</v>
      </c>
      <c r="BN55" s="247" t="s">
        <v>713</v>
      </c>
      <c r="BO55" s="247" t="s">
        <v>714</v>
      </c>
      <c r="BP55" s="247" t="s">
        <v>715</v>
      </c>
      <c r="BQ55" s="247" t="s">
        <v>716</v>
      </c>
      <c r="BR55" s="233"/>
      <c r="BS55" s="233"/>
      <c r="BT55" s="233"/>
      <c r="BU55" s="249" t="s">
        <v>549</v>
      </c>
      <c r="BV55" s="250" t="s">
        <v>687</v>
      </c>
      <c r="BW55" s="248" t="s">
        <v>718</v>
      </c>
      <c r="BX55" s="248" t="s">
        <v>719</v>
      </c>
      <c r="BY55" s="248" t="s">
        <v>720</v>
      </c>
      <c r="BZ55" s="248" t="s">
        <v>721</v>
      </c>
      <c r="CA55" s="233"/>
      <c r="CB55" s="233"/>
      <c r="CC55" s="233"/>
    </row>
    <row r="56" spans="2:81" ht="33.75" customHeight="1">
      <c r="B56" s="226">
        <f t="shared" si="7"/>
        <v>19</v>
      </c>
      <c r="C56" s="328" t="s">
        <v>2295</v>
      </c>
      <c r="D56" s="333" t="s">
        <v>2042</v>
      </c>
      <c r="E56" s="305">
        <v>12</v>
      </c>
      <c r="F56" s="331">
        <v>12</v>
      </c>
      <c r="G56" s="303">
        <f>+'PONDERACION DE IMPORTANCIA'!L20</f>
        <v>4.1807616489635907E-2</v>
      </c>
      <c r="H56" s="305">
        <v>76065</v>
      </c>
      <c r="I56" s="332">
        <v>0</v>
      </c>
      <c r="J56" s="342">
        <v>0</v>
      </c>
      <c r="K56" s="304">
        <f t="shared" si="4"/>
        <v>0</v>
      </c>
      <c r="L56" s="302">
        <v>0</v>
      </c>
      <c r="M56" s="302">
        <v>0</v>
      </c>
      <c r="N56" s="308">
        <f t="shared" si="5"/>
        <v>0</v>
      </c>
      <c r="O56" s="307">
        <f>+'POBLACION PRIORITAR BENEFICIADA'!AK25</f>
        <v>0</v>
      </c>
      <c r="P56" s="230">
        <f t="shared" si="6"/>
        <v>0</v>
      </c>
      <c r="Q56" s="489"/>
      <c r="R56" s="218"/>
      <c r="BB56" s="239" t="s">
        <v>1519</v>
      </c>
      <c r="BC56" s="239" t="s">
        <v>1203</v>
      </c>
      <c r="BD56" s="243" t="s">
        <v>536</v>
      </c>
      <c r="BF56" s="240" t="str">
        <f t="shared" si="2"/>
        <v>P25MR54:</v>
      </c>
      <c r="BL56" s="247" t="s">
        <v>167</v>
      </c>
      <c r="BM56" s="247" t="s">
        <v>1881</v>
      </c>
      <c r="BN56" s="247" t="s">
        <v>723</v>
      </c>
      <c r="BO56" s="247" t="s">
        <v>724</v>
      </c>
      <c r="BP56" s="247" t="s">
        <v>725</v>
      </c>
      <c r="BQ56" s="247" t="s">
        <v>726</v>
      </c>
      <c r="BR56" s="233"/>
      <c r="BS56" s="233"/>
      <c r="BT56" s="233"/>
      <c r="BU56" s="249" t="s">
        <v>2056</v>
      </c>
      <c r="BV56" s="250" t="s">
        <v>2057</v>
      </c>
      <c r="BW56" s="248" t="s">
        <v>729</v>
      </c>
      <c r="BX56" s="248" t="s">
        <v>730</v>
      </c>
      <c r="BY56" s="248" t="s">
        <v>731</v>
      </c>
      <c r="BZ56" s="248" t="s">
        <v>732</v>
      </c>
      <c r="CA56" s="233"/>
      <c r="CB56" s="233"/>
      <c r="CC56" s="233"/>
    </row>
    <row r="57" spans="2:81" ht="33.75" customHeight="1">
      <c r="B57" s="226">
        <f t="shared" si="7"/>
        <v>20</v>
      </c>
      <c r="C57" s="328" t="s">
        <v>2318</v>
      </c>
      <c r="D57" s="333" t="s">
        <v>2042</v>
      </c>
      <c r="E57" s="305">
        <v>0</v>
      </c>
      <c r="F57" s="331">
        <v>14</v>
      </c>
      <c r="G57" s="303">
        <f>+'PONDERACION DE IMPORTANCIA'!L21</f>
        <v>3.6271110125129992E-2</v>
      </c>
      <c r="H57" s="305">
        <v>10000</v>
      </c>
      <c r="I57" s="332">
        <v>0</v>
      </c>
      <c r="J57" s="342">
        <v>0</v>
      </c>
      <c r="K57" s="304">
        <f t="shared" si="4"/>
        <v>0</v>
      </c>
      <c r="L57" s="302">
        <v>0</v>
      </c>
      <c r="M57" s="302">
        <v>0</v>
      </c>
      <c r="N57" s="308">
        <f t="shared" si="5"/>
        <v>0</v>
      </c>
      <c r="O57" s="307">
        <f>+'POBLACION PRIORITAR BENEFICIADA'!AK26</f>
        <v>0</v>
      </c>
      <c r="P57" s="230">
        <f t="shared" si="6"/>
        <v>0</v>
      </c>
      <c r="Q57" s="489"/>
      <c r="R57" s="218"/>
      <c r="BB57" s="239" t="s">
        <v>68</v>
      </c>
      <c r="BC57" s="239" t="s">
        <v>1204</v>
      </c>
      <c r="BD57" s="243" t="s">
        <v>537</v>
      </c>
      <c r="BF57" s="240" t="str">
        <f t="shared" si="2"/>
        <v>P26MR55:</v>
      </c>
      <c r="BL57" s="247" t="s">
        <v>691</v>
      </c>
      <c r="BM57" s="247" t="s">
        <v>1882</v>
      </c>
      <c r="BN57" s="247" t="s">
        <v>227</v>
      </c>
      <c r="BO57" s="247" t="s">
        <v>228</v>
      </c>
      <c r="BP57" s="247" t="s">
        <v>229</v>
      </c>
      <c r="BQ57" s="247" t="s">
        <v>230</v>
      </c>
      <c r="BR57" s="233"/>
      <c r="BS57" s="233"/>
      <c r="BT57" s="233"/>
      <c r="BU57" s="249" t="s">
        <v>571</v>
      </c>
      <c r="BV57" s="250" t="s">
        <v>616</v>
      </c>
      <c r="BW57" s="248" t="s">
        <v>233</v>
      </c>
      <c r="BX57" s="248" t="s">
        <v>234</v>
      </c>
      <c r="BY57" s="248" t="s">
        <v>235</v>
      </c>
      <c r="BZ57" s="248" t="s">
        <v>236</v>
      </c>
      <c r="CA57" s="233"/>
      <c r="CB57" s="233"/>
      <c r="CC57" s="233"/>
    </row>
    <row r="58" spans="2:81" ht="33.75" customHeight="1">
      <c r="B58" s="226">
        <f t="shared" si="7"/>
        <v>21</v>
      </c>
      <c r="C58" s="328" t="s">
        <v>2312</v>
      </c>
      <c r="D58" s="333" t="s">
        <v>2040</v>
      </c>
      <c r="E58" s="305">
        <v>6</v>
      </c>
      <c r="F58" s="331">
        <v>6</v>
      </c>
      <c r="G58" s="303">
        <f>+'PONDERACION DE IMPORTANCIA'!L22</f>
        <v>3.7126077777149817E-2</v>
      </c>
      <c r="H58" s="305">
        <v>20202</v>
      </c>
      <c r="I58" s="332">
        <v>0</v>
      </c>
      <c r="J58" s="342">
        <v>0</v>
      </c>
      <c r="K58" s="304">
        <f t="shared" si="4"/>
        <v>0</v>
      </c>
      <c r="L58" s="302">
        <v>0</v>
      </c>
      <c r="M58" s="302">
        <v>0</v>
      </c>
      <c r="N58" s="308">
        <f t="shared" si="5"/>
        <v>0</v>
      </c>
      <c r="O58" s="307">
        <f>+'POBLACION PRIORITAR BENEFICIADA'!AK27</f>
        <v>0</v>
      </c>
      <c r="P58" s="230">
        <f t="shared" si="6"/>
        <v>0</v>
      </c>
      <c r="Q58" s="489"/>
      <c r="R58" s="218"/>
      <c r="BB58" s="239" t="s">
        <v>69</v>
      </c>
      <c r="BC58" s="239" t="s">
        <v>1205</v>
      </c>
      <c r="BD58" s="243" t="s">
        <v>538</v>
      </c>
      <c r="BF58" s="240" t="str">
        <f t="shared" si="2"/>
        <v>P27MR56:</v>
      </c>
      <c r="BL58" s="247" t="s">
        <v>701</v>
      </c>
      <c r="BM58" s="247" t="s">
        <v>1883</v>
      </c>
      <c r="BN58" s="247" t="s">
        <v>239</v>
      </c>
      <c r="BO58" s="247" t="s">
        <v>240</v>
      </c>
      <c r="BP58" s="247" t="s">
        <v>241</v>
      </c>
      <c r="BQ58" s="247" t="s">
        <v>242</v>
      </c>
      <c r="BR58" s="233"/>
      <c r="BS58" s="233"/>
      <c r="BT58" s="233"/>
      <c r="BU58" s="249" t="s">
        <v>183</v>
      </c>
      <c r="BV58" s="250" t="s">
        <v>617</v>
      </c>
      <c r="BW58" s="248" t="s">
        <v>244</v>
      </c>
      <c r="BX58" s="248" t="s">
        <v>245</v>
      </c>
      <c r="BY58" s="248" t="s">
        <v>246</v>
      </c>
      <c r="BZ58" s="248" t="s">
        <v>247</v>
      </c>
      <c r="CA58" s="233"/>
      <c r="CB58" s="233"/>
      <c r="CC58" s="233"/>
    </row>
    <row r="59" spans="2:81" ht="33.75" customHeight="1">
      <c r="B59" s="226">
        <f t="shared" si="7"/>
        <v>22</v>
      </c>
      <c r="C59" s="328" t="s">
        <v>2310</v>
      </c>
      <c r="D59" s="333" t="s">
        <v>2032</v>
      </c>
      <c r="E59" s="305">
        <v>1</v>
      </c>
      <c r="F59" s="331">
        <v>1</v>
      </c>
      <c r="G59" s="303">
        <f>+'PONDERACION DE IMPORTANCIA'!L23</f>
        <v>3.8047250530629705E-2</v>
      </c>
      <c r="H59" s="305">
        <v>31194</v>
      </c>
      <c r="I59" s="332">
        <v>0</v>
      </c>
      <c r="J59" s="342">
        <v>1</v>
      </c>
      <c r="K59" s="304">
        <f t="shared" si="4"/>
        <v>1</v>
      </c>
      <c r="L59" s="302">
        <v>31194</v>
      </c>
      <c r="M59" s="302">
        <v>0</v>
      </c>
      <c r="N59" s="308">
        <f t="shared" si="5"/>
        <v>1</v>
      </c>
      <c r="O59" s="307">
        <f>+'POBLACION PRIORITAR BENEFICIADA'!AK28</f>
        <v>0</v>
      </c>
      <c r="P59" s="230">
        <f t="shared" si="6"/>
        <v>3.8047250530629705E-2</v>
      </c>
      <c r="Q59" s="489"/>
      <c r="R59" s="218"/>
      <c r="BB59" s="239" t="s">
        <v>70</v>
      </c>
      <c r="BC59" s="239" t="s">
        <v>1206</v>
      </c>
      <c r="BD59" s="243" t="s">
        <v>539</v>
      </c>
      <c r="BF59" s="240" t="str">
        <f t="shared" si="2"/>
        <v>P28MR57:</v>
      </c>
      <c r="BL59" s="247" t="s">
        <v>2265</v>
      </c>
      <c r="BM59" s="247" t="s">
        <v>2266</v>
      </c>
      <c r="BN59" s="247" t="s">
        <v>250</v>
      </c>
      <c r="BO59" s="247" t="s">
        <v>251</v>
      </c>
      <c r="BP59" s="247" t="s">
        <v>252</v>
      </c>
      <c r="BQ59" s="247" t="s">
        <v>252</v>
      </c>
      <c r="BR59" s="233"/>
      <c r="BS59" s="233"/>
      <c r="BT59" s="233"/>
      <c r="BU59" s="249" t="s">
        <v>193</v>
      </c>
      <c r="BV59" s="250" t="s">
        <v>618</v>
      </c>
      <c r="BW59" s="248" t="s">
        <v>255</v>
      </c>
      <c r="BX59" s="248" t="s">
        <v>256</v>
      </c>
      <c r="BY59" s="248" t="s">
        <v>257</v>
      </c>
      <c r="BZ59" s="248" t="s">
        <v>258</v>
      </c>
      <c r="CA59" s="233"/>
      <c r="CB59" s="233"/>
      <c r="CC59" s="233"/>
    </row>
    <row r="60" spans="2:81" ht="33.75" customHeight="1">
      <c r="B60" s="226">
        <f t="shared" si="7"/>
        <v>23</v>
      </c>
      <c r="C60" s="328" t="s">
        <v>2296</v>
      </c>
      <c r="D60" s="333" t="s">
        <v>2032</v>
      </c>
      <c r="E60" s="305">
        <v>14</v>
      </c>
      <c r="F60" s="331">
        <v>14</v>
      </c>
      <c r="G60" s="303">
        <f>+'PONDERACION DE IMPORTANCIA'!L24</f>
        <v>4.7032372249798185E-2</v>
      </c>
      <c r="H60" s="305">
        <v>138410</v>
      </c>
      <c r="I60" s="332">
        <v>0</v>
      </c>
      <c r="J60" s="342">
        <v>0</v>
      </c>
      <c r="K60" s="304">
        <f t="shared" si="4"/>
        <v>0</v>
      </c>
      <c r="L60" s="302">
        <v>138410</v>
      </c>
      <c r="M60" s="302">
        <v>0</v>
      </c>
      <c r="N60" s="308">
        <f t="shared" si="5"/>
        <v>1</v>
      </c>
      <c r="O60" s="307">
        <f>+'POBLACION PRIORITAR BENEFICIADA'!AK29</f>
        <v>0</v>
      </c>
      <c r="P60" s="230">
        <f t="shared" si="6"/>
        <v>0</v>
      </c>
      <c r="Q60" s="489"/>
      <c r="R60" s="218"/>
      <c r="BB60" s="239" t="s">
        <v>71</v>
      </c>
      <c r="BC60" s="239" t="s">
        <v>1207</v>
      </c>
      <c r="BD60" s="243" t="s">
        <v>540</v>
      </c>
      <c r="BF60" s="240" t="str">
        <f t="shared" si="2"/>
        <v>P29MR58:</v>
      </c>
      <c r="BL60" s="247" t="s">
        <v>2267</v>
      </c>
      <c r="BM60" s="247" t="s">
        <v>2268</v>
      </c>
      <c r="BN60" s="247" t="s">
        <v>260</v>
      </c>
      <c r="BO60" s="247" t="s">
        <v>261</v>
      </c>
      <c r="BP60" s="247" t="s">
        <v>262</v>
      </c>
      <c r="BQ60" s="247" t="s">
        <v>262</v>
      </c>
      <c r="BR60" s="233"/>
      <c r="BS60" s="233"/>
      <c r="BT60" s="233"/>
      <c r="BU60" s="249" t="s">
        <v>171</v>
      </c>
      <c r="BV60" s="250" t="s">
        <v>172</v>
      </c>
      <c r="BW60" s="248" t="s">
        <v>264</v>
      </c>
      <c r="BX60" s="248" t="s">
        <v>265</v>
      </c>
      <c r="BY60" s="248" t="s">
        <v>266</v>
      </c>
      <c r="BZ60" s="248" t="s">
        <v>266</v>
      </c>
      <c r="CA60" s="233"/>
      <c r="CB60" s="233"/>
      <c r="CC60" s="233"/>
    </row>
    <row r="61" spans="2:81" ht="33.75" customHeight="1">
      <c r="B61" s="226">
        <f t="shared" si="7"/>
        <v>24</v>
      </c>
      <c r="C61" s="328" t="s">
        <v>2308</v>
      </c>
      <c r="D61" s="333" t="s">
        <v>1729</v>
      </c>
      <c r="E61" s="305">
        <v>14</v>
      </c>
      <c r="F61" s="331">
        <v>14</v>
      </c>
      <c r="G61" s="303">
        <f>+'PONDERACION DE IMPORTANCIA'!L25</f>
        <v>3.8046915314926107E-2</v>
      </c>
      <c r="H61" s="305">
        <v>31190</v>
      </c>
      <c r="I61" s="332">
        <v>0</v>
      </c>
      <c r="J61" s="342">
        <v>10</v>
      </c>
      <c r="K61" s="304">
        <f t="shared" si="4"/>
        <v>0.7142857142857143</v>
      </c>
      <c r="L61" s="302">
        <v>31190</v>
      </c>
      <c r="M61" s="302">
        <v>0</v>
      </c>
      <c r="N61" s="308">
        <f t="shared" si="5"/>
        <v>1</v>
      </c>
      <c r="O61" s="307">
        <f>+'POBLACION PRIORITAR BENEFICIADA'!AK30</f>
        <v>0</v>
      </c>
      <c r="P61" s="230">
        <f t="shared" si="6"/>
        <v>2.7176368082090077E-2</v>
      </c>
      <c r="Q61" s="489"/>
      <c r="R61" s="218"/>
      <c r="BB61" s="239" t="s">
        <v>72</v>
      </c>
      <c r="BC61" s="239" t="s">
        <v>1208</v>
      </c>
      <c r="BD61" s="243" t="s">
        <v>541</v>
      </c>
      <c r="BF61" s="240" t="str">
        <f t="shared" si="2"/>
        <v>P30MR69:</v>
      </c>
      <c r="BL61" s="247" t="s">
        <v>722</v>
      </c>
      <c r="BM61" s="247" t="s">
        <v>1200</v>
      </c>
      <c r="BN61" s="247" t="s">
        <v>759</v>
      </c>
      <c r="BO61" s="247" t="s">
        <v>760</v>
      </c>
      <c r="BP61" s="247" t="s">
        <v>761</v>
      </c>
      <c r="BQ61" s="247" t="s">
        <v>762</v>
      </c>
      <c r="BR61" s="233"/>
      <c r="BS61" s="233"/>
      <c r="BT61" s="233"/>
      <c r="BU61" s="249" t="s">
        <v>696</v>
      </c>
      <c r="BV61" s="250" t="s">
        <v>619</v>
      </c>
      <c r="BW61" s="248" t="s">
        <v>764</v>
      </c>
      <c r="BX61" s="248" t="s">
        <v>765</v>
      </c>
      <c r="BY61" s="248" t="s">
        <v>766</v>
      </c>
      <c r="BZ61" s="248" t="s">
        <v>767</v>
      </c>
      <c r="CA61" s="233"/>
      <c r="CB61" s="233"/>
      <c r="CC61" s="233"/>
    </row>
    <row r="62" spans="2:81" ht="33.75" customHeight="1">
      <c r="B62" s="226">
        <f t="shared" si="7"/>
        <v>25</v>
      </c>
      <c r="C62" s="328" t="s">
        <v>2313</v>
      </c>
      <c r="D62" s="333" t="s">
        <v>1729</v>
      </c>
      <c r="E62" s="305">
        <v>13</v>
      </c>
      <c r="F62" s="331">
        <v>13</v>
      </c>
      <c r="G62" s="303">
        <f>+'PONDERACION DE IMPORTANCIA'!L26</f>
        <v>3.8046915314926107E-2</v>
      </c>
      <c r="H62" s="305">
        <v>31190</v>
      </c>
      <c r="I62" s="332">
        <v>0</v>
      </c>
      <c r="J62" s="342">
        <v>10</v>
      </c>
      <c r="K62" s="304">
        <f t="shared" si="4"/>
        <v>0.76923076923076927</v>
      </c>
      <c r="L62" s="302">
        <v>31190</v>
      </c>
      <c r="M62" s="302">
        <v>0</v>
      </c>
      <c r="N62" s="308">
        <f t="shared" si="5"/>
        <v>1</v>
      </c>
      <c r="O62" s="307">
        <f>+'POBLACION PRIORITAR BENEFICIADA'!AK31</f>
        <v>0</v>
      </c>
      <c r="P62" s="230">
        <f t="shared" si="6"/>
        <v>2.9266857934558545E-2</v>
      </c>
      <c r="Q62" s="489"/>
      <c r="R62" s="218"/>
      <c r="BB62" s="239" t="s">
        <v>73</v>
      </c>
      <c r="BC62" s="239" t="s">
        <v>1209</v>
      </c>
      <c r="BD62" s="243" t="s">
        <v>1984</v>
      </c>
      <c r="BF62" s="240" t="str">
        <f t="shared" si="2"/>
        <v>P30MR60:</v>
      </c>
      <c r="BL62" s="247" t="s">
        <v>733</v>
      </c>
      <c r="BM62" s="247" t="s">
        <v>1201</v>
      </c>
      <c r="BN62" s="247" t="s">
        <v>769</v>
      </c>
      <c r="BO62" s="247" t="s">
        <v>770</v>
      </c>
      <c r="BP62" s="247" t="s">
        <v>771</v>
      </c>
      <c r="BQ62" s="247" t="s">
        <v>772</v>
      </c>
      <c r="BR62" s="233"/>
      <c r="BS62" s="233"/>
      <c r="BT62" s="233"/>
      <c r="BU62" s="249" t="s">
        <v>706</v>
      </c>
      <c r="BV62" s="250" t="s">
        <v>620</v>
      </c>
      <c r="BW62" s="248" t="s">
        <v>775</v>
      </c>
      <c r="BX62" s="248" t="s">
        <v>776</v>
      </c>
      <c r="BY62" s="248" t="s">
        <v>777</v>
      </c>
      <c r="BZ62" s="248" t="s">
        <v>777</v>
      </c>
      <c r="CA62" s="233"/>
      <c r="CB62" s="233"/>
      <c r="CC62" s="233"/>
    </row>
    <row r="63" spans="2:81" ht="33.75" customHeight="1">
      <c r="B63" s="226">
        <f t="shared" si="7"/>
        <v>26</v>
      </c>
      <c r="C63" s="328" t="s">
        <v>2311</v>
      </c>
      <c r="D63" s="333" t="s">
        <v>1729</v>
      </c>
      <c r="E63" s="305">
        <v>14</v>
      </c>
      <c r="F63" s="331">
        <v>14</v>
      </c>
      <c r="G63" s="303">
        <f>+'PONDERACION DE IMPORTANCIA'!L27</f>
        <v>4.6498038418267273E-2</v>
      </c>
      <c r="H63" s="305">
        <v>132034</v>
      </c>
      <c r="I63" s="332">
        <v>0</v>
      </c>
      <c r="J63" s="342">
        <v>10</v>
      </c>
      <c r="K63" s="304">
        <f t="shared" si="4"/>
        <v>0.7142857142857143</v>
      </c>
      <c r="L63" s="302">
        <v>84492</v>
      </c>
      <c r="M63" s="302">
        <v>0</v>
      </c>
      <c r="N63" s="308">
        <f t="shared" si="5"/>
        <v>0.63992607964615178</v>
      </c>
      <c r="O63" s="307">
        <f>+'POBLACION PRIORITAR BENEFICIADA'!AK32</f>
        <v>0</v>
      </c>
      <c r="P63" s="230">
        <f t="shared" si="6"/>
        <v>3.3212884584476625E-2</v>
      </c>
      <c r="Q63" s="489"/>
      <c r="R63" s="218"/>
      <c r="BB63" s="239" t="s">
        <v>74</v>
      </c>
      <c r="BC63" s="239" t="s">
        <v>1908</v>
      </c>
      <c r="BD63" s="243" t="s">
        <v>542</v>
      </c>
      <c r="BF63" s="240" t="str">
        <f t="shared" si="2"/>
        <v>P31MR61:</v>
      </c>
      <c r="BL63" s="247" t="s">
        <v>2269</v>
      </c>
      <c r="BM63" s="247" t="s">
        <v>2270</v>
      </c>
      <c r="BN63" s="247" t="s">
        <v>779</v>
      </c>
      <c r="BO63" s="247" t="s">
        <v>780</v>
      </c>
      <c r="BP63" s="247" t="s">
        <v>781</v>
      </c>
      <c r="BQ63" s="247" t="s">
        <v>782</v>
      </c>
      <c r="BR63" s="233"/>
      <c r="BS63" s="233"/>
      <c r="BT63" s="233"/>
      <c r="BU63" s="249" t="s">
        <v>2058</v>
      </c>
      <c r="BV63" s="250" t="s">
        <v>2059</v>
      </c>
      <c r="BW63" s="248" t="s">
        <v>784</v>
      </c>
      <c r="BX63" s="248" t="s">
        <v>785</v>
      </c>
      <c r="BY63" s="248" t="s">
        <v>786</v>
      </c>
      <c r="BZ63" s="248" t="s">
        <v>787</v>
      </c>
      <c r="CA63" s="233"/>
      <c r="CB63" s="233"/>
      <c r="CC63" s="233"/>
    </row>
    <row r="64" spans="2:81" ht="33.75" customHeight="1">
      <c r="B64" s="226">
        <f t="shared" si="7"/>
        <v>27</v>
      </c>
      <c r="C64" s="328"/>
      <c r="D64" s="333" t="s">
        <v>1</v>
      </c>
      <c r="E64" s="305"/>
      <c r="F64" s="331"/>
      <c r="G64" s="303">
        <f>+'PONDERACION DE IMPORTANCIA'!L28</f>
        <v>0</v>
      </c>
      <c r="H64" s="305"/>
      <c r="I64" s="332"/>
      <c r="J64" s="342"/>
      <c r="K64" s="304">
        <f t="shared" si="4"/>
        <v>0</v>
      </c>
      <c r="L64" s="302"/>
      <c r="M64" s="302"/>
      <c r="N64" s="308">
        <f t="shared" si="5"/>
        <v>0</v>
      </c>
      <c r="O64" s="307">
        <f>+'POBLACION PRIORITAR BENEFICIADA'!AK33</f>
        <v>0</v>
      </c>
      <c r="P64" s="230">
        <f t="shared" si="6"/>
        <v>0</v>
      </c>
      <c r="Q64" s="489"/>
      <c r="R64" s="218"/>
      <c r="BB64" s="239" t="s">
        <v>75</v>
      </c>
      <c r="BC64" s="239" t="s">
        <v>1909</v>
      </c>
      <c r="BD64" s="243" t="s">
        <v>543</v>
      </c>
      <c r="BF64" s="240" t="str">
        <f t="shared" si="2"/>
        <v>P32MR62:</v>
      </c>
      <c r="BL64" s="247" t="s">
        <v>2271</v>
      </c>
      <c r="BM64" s="247" t="s">
        <v>2272</v>
      </c>
      <c r="BN64" s="247" t="s">
        <v>790</v>
      </c>
      <c r="BO64" s="247" t="s">
        <v>791</v>
      </c>
      <c r="BP64" s="247" t="s">
        <v>792</v>
      </c>
      <c r="BQ64" s="247" t="s">
        <v>793</v>
      </c>
      <c r="BR64" s="233"/>
      <c r="BS64" s="233"/>
      <c r="BT64" s="233"/>
      <c r="BU64" s="249" t="s">
        <v>2060</v>
      </c>
      <c r="BV64" s="250" t="s">
        <v>2061</v>
      </c>
      <c r="BW64" s="248" t="s">
        <v>795</v>
      </c>
      <c r="BX64" s="248" t="s">
        <v>796</v>
      </c>
      <c r="BY64" s="248" t="s">
        <v>797</v>
      </c>
      <c r="BZ64" s="248" t="s">
        <v>798</v>
      </c>
      <c r="CA64" s="233"/>
      <c r="CB64" s="233"/>
      <c r="CC64" s="233"/>
    </row>
    <row r="65" spans="2:81" ht="33.75" customHeight="1">
      <c r="B65" s="226">
        <f t="shared" si="7"/>
        <v>28</v>
      </c>
      <c r="C65" s="328"/>
      <c r="D65" s="333"/>
      <c r="E65" s="305"/>
      <c r="F65" s="331"/>
      <c r="G65" s="303">
        <f>+'PONDERACION DE IMPORTANCIA'!L29</f>
        <v>0</v>
      </c>
      <c r="H65" s="305"/>
      <c r="I65" s="332"/>
      <c r="J65" s="342"/>
      <c r="K65" s="304">
        <f t="shared" si="4"/>
        <v>0</v>
      </c>
      <c r="L65" s="302"/>
      <c r="M65" s="302"/>
      <c r="N65" s="308">
        <f t="shared" si="5"/>
        <v>0</v>
      </c>
      <c r="O65" s="307">
        <f>+'POBLACION PRIORITAR BENEFICIADA'!AK34</f>
        <v>0</v>
      </c>
      <c r="P65" s="230">
        <f t="shared" si="6"/>
        <v>0</v>
      </c>
      <c r="Q65" s="489"/>
      <c r="R65" s="218"/>
      <c r="BB65" s="239" t="s">
        <v>76</v>
      </c>
      <c r="BC65" s="239" t="s">
        <v>1910</v>
      </c>
      <c r="BD65" s="243" t="s">
        <v>746</v>
      </c>
      <c r="BF65" s="240" t="str">
        <f t="shared" si="2"/>
        <v>P33MR63:</v>
      </c>
      <c r="BL65" s="247" t="s">
        <v>248</v>
      </c>
      <c r="BM65" s="247" t="s">
        <v>1203</v>
      </c>
      <c r="BN65" s="247" t="s">
        <v>801</v>
      </c>
      <c r="BO65" s="247" t="s">
        <v>802</v>
      </c>
      <c r="BP65" s="247" t="s">
        <v>803</v>
      </c>
      <c r="BQ65" s="247" t="s">
        <v>804</v>
      </c>
      <c r="BR65" s="233"/>
      <c r="BS65" s="233"/>
      <c r="BT65" s="233"/>
      <c r="BU65" s="249" t="s">
        <v>727</v>
      </c>
      <c r="BV65" s="250" t="s">
        <v>536</v>
      </c>
      <c r="BW65" s="248" t="s">
        <v>806</v>
      </c>
      <c r="BX65" s="248" t="s">
        <v>807</v>
      </c>
      <c r="BY65" s="248" t="s">
        <v>808</v>
      </c>
      <c r="BZ65" s="248" t="s">
        <v>809</v>
      </c>
      <c r="CA65" s="233"/>
      <c r="CB65" s="233"/>
      <c r="CC65" s="233"/>
    </row>
    <row r="66" spans="2:81" ht="33.75" customHeight="1">
      <c r="B66" s="226">
        <f t="shared" si="7"/>
        <v>29</v>
      </c>
      <c r="C66" s="328"/>
      <c r="D66" s="333"/>
      <c r="E66" s="305"/>
      <c r="F66" s="331"/>
      <c r="G66" s="303">
        <f>+'PONDERACION DE IMPORTANCIA'!L30</f>
        <v>0</v>
      </c>
      <c r="H66" s="305"/>
      <c r="I66" s="332"/>
      <c r="J66" s="342"/>
      <c r="K66" s="304">
        <f t="shared" si="4"/>
        <v>0</v>
      </c>
      <c r="L66" s="302"/>
      <c r="M66" s="302"/>
      <c r="N66" s="308">
        <f t="shared" si="5"/>
        <v>0</v>
      </c>
      <c r="O66" s="307">
        <f>+'POBLACION PRIORITAR BENEFICIADA'!AK35</f>
        <v>0</v>
      </c>
      <c r="P66" s="230">
        <f t="shared" si="6"/>
        <v>0</v>
      </c>
      <c r="Q66" s="489"/>
      <c r="R66" s="218"/>
      <c r="BB66" s="239" t="s">
        <v>77</v>
      </c>
      <c r="BC66" s="239" t="s">
        <v>1911</v>
      </c>
      <c r="BD66" s="243" t="s">
        <v>747</v>
      </c>
      <c r="BF66" s="240" t="str">
        <f t="shared" si="2"/>
        <v>P33MR64:</v>
      </c>
      <c r="BL66" s="247" t="s">
        <v>259</v>
      </c>
      <c r="BM66" s="247" t="s">
        <v>1204</v>
      </c>
      <c r="BN66" s="247" t="s">
        <v>812</v>
      </c>
      <c r="BO66" s="247" t="s">
        <v>813</v>
      </c>
      <c r="BP66" s="247" t="s">
        <v>814</v>
      </c>
      <c r="BQ66" s="247" t="s">
        <v>815</v>
      </c>
      <c r="BR66" s="233"/>
      <c r="BS66" s="233"/>
      <c r="BT66" s="233"/>
      <c r="BU66" s="249" t="s">
        <v>231</v>
      </c>
      <c r="BV66" s="250" t="s">
        <v>537</v>
      </c>
      <c r="BW66" s="248" t="s">
        <v>1435</v>
      </c>
      <c r="BX66" s="248" t="s">
        <v>1436</v>
      </c>
      <c r="BY66" s="248" t="s">
        <v>1437</v>
      </c>
      <c r="BZ66" s="248" t="s">
        <v>1438</v>
      </c>
      <c r="CA66" s="233"/>
      <c r="CB66" s="233"/>
      <c r="CC66" s="233"/>
    </row>
    <row r="67" spans="2:81" ht="33.75" customHeight="1">
      <c r="B67" s="226">
        <f t="shared" si="7"/>
        <v>30</v>
      </c>
      <c r="C67" s="328"/>
      <c r="D67" s="333"/>
      <c r="E67" s="305"/>
      <c r="F67" s="331"/>
      <c r="G67" s="303">
        <f>+'PONDERACION DE IMPORTANCIA'!L31</f>
        <v>0</v>
      </c>
      <c r="H67" s="305"/>
      <c r="I67" s="332"/>
      <c r="J67" s="342"/>
      <c r="K67" s="304">
        <f t="shared" si="4"/>
        <v>0</v>
      </c>
      <c r="L67" s="302"/>
      <c r="M67" s="302"/>
      <c r="N67" s="308">
        <f t="shared" si="5"/>
        <v>0</v>
      </c>
      <c r="O67" s="307">
        <f>+'POBLACION PRIORITAR BENEFICIADA'!AK36</f>
        <v>0</v>
      </c>
      <c r="P67" s="230">
        <f t="shared" si="6"/>
        <v>0</v>
      </c>
      <c r="Q67" s="489"/>
      <c r="R67" s="218"/>
      <c r="BB67" s="239" t="s">
        <v>78</v>
      </c>
      <c r="BC67" s="239" t="s">
        <v>1912</v>
      </c>
      <c r="BD67" s="243" t="s">
        <v>748</v>
      </c>
      <c r="BF67" s="240" t="str">
        <f t="shared" si="2"/>
        <v>P33MR65:</v>
      </c>
      <c r="BL67" s="247" t="s">
        <v>267</v>
      </c>
      <c r="BM67" s="247" t="s">
        <v>1205</v>
      </c>
      <c r="BN67" s="247" t="s">
        <v>1440</v>
      </c>
      <c r="BO67" s="247" t="s">
        <v>1441</v>
      </c>
      <c r="BP67" s="247" t="s">
        <v>1442</v>
      </c>
      <c r="BQ67" s="247" t="s">
        <v>1443</v>
      </c>
      <c r="BR67" s="233"/>
      <c r="BS67" s="233"/>
      <c r="BT67" s="233"/>
      <c r="BU67" s="249" t="s">
        <v>243</v>
      </c>
      <c r="BV67" s="250" t="s">
        <v>538</v>
      </c>
      <c r="BW67" s="248" t="s">
        <v>1445</v>
      </c>
      <c r="BX67" s="248" t="s">
        <v>1446</v>
      </c>
      <c r="BY67" s="248" t="s">
        <v>1447</v>
      </c>
      <c r="BZ67" s="248" t="s">
        <v>1448</v>
      </c>
      <c r="CA67" s="233"/>
      <c r="CB67" s="233"/>
      <c r="CC67" s="233"/>
    </row>
    <row r="68" spans="2:81" ht="33.75" customHeight="1">
      <c r="B68" s="226">
        <f t="shared" si="7"/>
        <v>31</v>
      </c>
      <c r="C68" s="328"/>
      <c r="D68" s="333"/>
      <c r="E68" s="305"/>
      <c r="F68" s="331"/>
      <c r="G68" s="303">
        <f>+'PONDERACION DE IMPORTANCIA'!L32</f>
        <v>0</v>
      </c>
      <c r="H68" s="305"/>
      <c r="I68" s="332"/>
      <c r="J68" s="342"/>
      <c r="K68" s="304">
        <f t="shared" si="4"/>
        <v>0</v>
      </c>
      <c r="L68" s="302"/>
      <c r="M68" s="302"/>
      <c r="N68" s="308">
        <f t="shared" si="5"/>
        <v>0</v>
      </c>
      <c r="O68" s="307">
        <f>+'POBLACION PRIORITAR BENEFICIADA'!AK37</f>
        <v>0</v>
      </c>
      <c r="P68" s="230">
        <f t="shared" si="6"/>
        <v>0</v>
      </c>
      <c r="Q68" s="489"/>
      <c r="R68" s="218"/>
      <c r="BB68" s="239" t="s">
        <v>79</v>
      </c>
      <c r="BC68" s="239" t="s">
        <v>1913</v>
      </c>
      <c r="BD68" s="243" t="s">
        <v>749</v>
      </c>
      <c r="BF68" s="240" t="str">
        <f t="shared" si="2"/>
        <v>P34MR66:</v>
      </c>
      <c r="BL68" s="247" t="s">
        <v>768</v>
      </c>
      <c r="BM68" s="247" t="s">
        <v>1206</v>
      </c>
      <c r="BN68" s="247" t="s">
        <v>1451</v>
      </c>
      <c r="BO68" s="247" t="s">
        <v>1452</v>
      </c>
      <c r="BP68" s="247" t="s">
        <v>1453</v>
      </c>
      <c r="BQ68" s="247" t="s">
        <v>1454</v>
      </c>
      <c r="BR68" s="233"/>
      <c r="BS68" s="233"/>
      <c r="BT68" s="233"/>
      <c r="BU68" s="249" t="s">
        <v>253</v>
      </c>
      <c r="BV68" s="250" t="s">
        <v>539</v>
      </c>
      <c r="BW68" s="248" t="s">
        <v>1456</v>
      </c>
      <c r="BX68" s="248" t="s">
        <v>1457</v>
      </c>
      <c r="BY68" s="248" t="s">
        <v>1458</v>
      </c>
      <c r="BZ68" s="248" t="s">
        <v>1459</v>
      </c>
      <c r="CA68" s="233"/>
      <c r="CB68" s="233"/>
      <c r="CC68" s="233"/>
    </row>
    <row r="69" spans="2:81" ht="33.75" customHeight="1">
      <c r="B69" s="226">
        <f t="shared" si="7"/>
        <v>32</v>
      </c>
      <c r="C69" s="328"/>
      <c r="D69" s="333"/>
      <c r="E69" s="305"/>
      <c r="F69" s="331"/>
      <c r="G69" s="303">
        <f>+'PONDERACION DE IMPORTANCIA'!L33</f>
        <v>0</v>
      </c>
      <c r="H69" s="305"/>
      <c r="I69" s="332"/>
      <c r="J69" s="342"/>
      <c r="K69" s="304">
        <f>IFERROR((J69/F69),0)</f>
        <v>0</v>
      </c>
      <c r="L69" s="302"/>
      <c r="M69" s="302"/>
      <c r="N69" s="308">
        <f t="shared" si="5"/>
        <v>0</v>
      </c>
      <c r="O69" s="307">
        <f>+'POBLACION PRIORITAR BENEFICIADA'!AK38</f>
        <v>0</v>
      </c>
      <c r="P69" s="230">
        <f>IFERROR(((J69/F69)*G69),0)</f>
        <v>0</v>
      </c>
      <c r="Q69" s="489"/>
      <c r="R69" s="218"/>
      <c r="BB69" s="239" t="s">
        <v>80</v>
      </c>
      <c r="BC69" s="239" t="s">
        <v>1914</v>
      </c>
      <c r="BD69" s="243" t="s">
        <v>750</v>
      </c>
      <c r="BF69" s="240" t="str">
        <f t="shared" si="2"/>
        <v>P35MR67:</v>
      </c>
      <c r="BL69" s="247" t="s">
        <v>778</v>
      </c>
      <c r="BM69" s="247" t="s">
        <v>2273</v>
      </c>
      <c r="BN69" s="247" t="s">
        <v>1461</v>
      </c>
      <c r="BO69" s="247" t="s">
        <v>1462</v>
      </c>
      <c r="BP69" s="247" t="s">
        <v>1463</v>
      </c>
      <c r="BQ69" s="247" t="s">
        <v>1464</v>
      </c>
      <c r="BR69" s="233"/>
      <c r="BS69" s="233"/>
      <c r="BT69" s="233"/>
      <c r="BU69" s="249" t="s">
        <v>2062</v>
      </c>
      <c r="BV69" s="250" t="s">
        <v>2063</v>
      </c>
      <c r="BW69" s="248" t="s">
        <v>1466</v>
      </c>
      <c r="BX69" s="248" t="s">
        <v>1467</v>
      </c>
      <c r="BY69" s="248" t="s">
        <v>1468</v>
      </c>
      <c r="BZ69" s="248" t="s">
        <v>1469</v>
      </c>
      <c r="CA69" s="233"/>
      <c r="CB69" s="233"/>
      <c r="CC69" s="233"/>
    </row>
    <row r="70" spans="2:81" ht="33.75" customHeight="1">
      <c r="B70" s="226">
        <f t="shared" si="7"/>
        <v>33</v>
      </c>
      <c r="C70" s="328"/>
      <c r="D70" s="333"/>
      <c r="E70" s="305"/>
      <c r="F70" s="331"/>
      <c r="G70" s="303">
        <f>+'PONDERACION DE IMPORTANCIA'!L34</f>
        <v>0</v>
      </c>
      <c r="H70" s="305"/>
      <c r="I70" s="332"/>
      <c r="J70" s="342"/>
      <c r="K70" s="304">
        <f t="shared" ref="K70:K78" si="8">IFERROR((J70/F70),0)</f>
        <v>0</v>
      </c>
      <c r="L70" s="302"/>
      <c r="M70" s="302"/>
      <c r="N70" s="308">
        <f t="shared" si="5"/>
        <v>0</v>
      </c>
      <c r="O70" s="307">
        <f>+'POBLACION PRIORITAR BENEFICIADA'!AK39</f>
        <v>0</v>
      </c>
      <c r="P70" s="230">
        <f t="shared" ref="P70:P78" si="9">IFERROR(((J70/F70)*G70),0)</f>
        <v>0</v>
      </c>
      <c r="Q70" s="489"/>
      <c r="R70" s="218"/>
      <c r="BB70" s="239" t="s">
        <v>81</v>
      </c>
      <c r="BC70" s="239" t="s">
        <v>1915</v>
      </c>
      <c r="BD70" s="243" t="s">
        <v>751</v>
      </c>
      <c r="BF70" s="240" t="str">
        <f t="shared" si="2"/>
        <v>P36MR68:</v>
      </c>
      <c r="BL70" s="247" t="s">
        <v>2274</v>
      </c>
      <c r="BM70" s="247" t="s">
        <v>2275</v>
      </c>
      <c r="BN70" s="247" t="s">
        <v>1471</v>
      </c>
      <c r="BO70" s="247" t="s">
        <v>1472</v>
      </c>
      <c r="BP70" s="247" t="s">
        <v>1473</v>
      </c>
      <c r="BQ70" s="247" t="s">
        <v>1474</v>
      </c>
      <c r="BR70" s="233"/>
      <c r="BS70" s="233"/>
      <c r="BT70" s="233"/>
      <c r="BU70" s="249" t="s">
        <v>2064</v>
      </c>
      <c r="BV70" s="250" t="s">
        <v>2065</v>
      </c>
      <c r="BW70" s="248" t="s">
        <v>1476</v>
      </c>
      <c r="BX70" s="248" t="s">
        <v>1477</v>
      </c>
      <c r="BY70" s="248" t="s">
        <v>1478</v>
      </c>
      <c r="BZ70" s="248" t="s">
        <v>1479</v>
      </c>
      <c r="CA70" s="233"/>
      <c r="CB70" s="233"/>
      <c r="CC70" s="233"/>
    </row>
    <row r="71" spans="2:81" ht="33.75" customHeight="1">
      <c r="B71" s="226">
        <f t="shared" si="7"/>
        <v>34</v>
      </c>
      <c r="C71" s="328"/>
      <c r="D71" s="333"/>
      <c r="E71" s="305"/>
      <c r="F71" s="331"/>
      <c r="G71" s="303">
        <f>+'PONDERACION DE IMPORTANCIA'!L35</f>
        <v>0</v>
      </c>
      <c r="H71" s="305"/>
      <c r="I71" s="332"/>
      <c r="J71" s="342"/>
      <c r="K71" s="304">
        <f t="shared" si="8"/>
        <v>0</v>
      </c>
      <c r="L71" s="302"/>
      <c r="M71" s="302"/>
      <c r="N71" s="308">
        <f t="shared" si="5"/>
        <v>0</v>
      </c>
      <c r="O71" s="307">
        <f>+'POBLACION PRIORITAR BENEFICIADA'!AK40</f>
        <v>0</v>
      </c>
      <c r="P71" s="230">
        <f t="shared" si="9"/>
        <v>0</v>
      </c>
      <c r="Q71" s="489"/>
      <c r="R71" s="218"/>
      <c r="BB71" s="239" t="s">
        <v>82</v>
      </c>
      <c r="BC71" s="239" t="s">
        <v>1916</v>
      </c>
      <c r="BD71" s="243" t="s">
        <v>752</v>
      </c>
      <c r="BF71" s="240" t="str">
        <f t="shared" si="2"/>
        <v>P36MR69:</v>
      </c>
      <c r="BL71" s="247" t="s">
        <v>799</v>
      </c>
      <c r="BM71" s="247" t="s">
        <v>1209</v>
      </c>
      <c r="BN71" s="247" t="s">
        <v>1482</v>
      </c>
      <c r="BO71" s="247" t="s">
        <v>1483</v>
      </c>
      <c r="BP71" s="247" t="s">
        <v>1484</v>
      </c>
      <c r="BQ71" s="247" t="s">
        <v>1485</v>
      </c>
      <c r="BR71" s="233"/>
      <c r="BS71" s="233"/>
      <c r="BT71" s="233"/>
      <c r="BU71" s="249" t="s">
        <v>763</v>
      </c>
      <c r="BV71" s="250" t="s">
        <v>541</v>
      </c>
      <c r="BW71" s="248" t="s">
        <v>1487</v>
      </c>
      <c r="BX71" s="248" t="s">
        <v>1488</v>
      </c>
      <c r="BY71" s="248" t="s">
        <v>1489</v>
      </c>
      <c r="BZ71" s="248" t="s">
        <v>1490</v>
      </c>
      <c r="CA71" s="233"/>
      <c r="CB71" s="233"/>
      <c r="CC71" s="233"/>
    </row>
    <row r="72" spans="2:81" ht="33.75" customHeight="1">
      <c r="B72" s="226">
        <f t="shared" si="7"/>
        <v>35</v>
      </c>
      <c r="C72" s="328"/>
      <c r="D72" s="333"/>
      <c r="E72" s="305"/>
      <c r="F72" s="331"/>
      <c r="G72" s="303">
        <f>+'PONDERACION DE IMPORTANCIA'!L36</f>
        <v>0</v>
      </c>
      <c r="H72" s="305"/>
      <c r="I72" s="332"/>
      <c r="J72" s="342"/>
      <c r="K72" s="304">
        <f t="shared" si="8"/>
        <v>0</v>
      </c>
      <c r="L72" s="302"/>
      <c r="M72" s="302"/>
      <c r="N72" s="308">
        <f t="shared" si="5"/>
        <v>0</v>
      </c>
      <c r="O72" s="307">
        <f>+'POBLACION PRIORITAR BENEFICIADA'!AK41</f>
        <v>0</v>
      </c>
      <c r="P72" s="230">
        <f t="shared" si="9"/>
        <v>0</v>
      </c>
      <c r="Q72" s="489"/>
      <c r="R72" s="218"/>
      <c r="BB72" s="239" t="s">
        <v>1565</v>
      </c>
      <c r="BC72" s="239" t="s">
        <v>1917</v>
      </c>
      <c r="BD72" s="243" t="s">
        <v>753</v>
      </c>
      <c r="BF72" s="240" t="str">
        <f>MID(BC72,1,8)</f>
        <v>P37MR70:</v>
      </c>
      <c r="BL72" s="247" t="s">
        <v>2276</v>
      </c>
      <c r="BM72" s="247" t="s">
        <v>2277</v>
      </c>
      <c r="BN72" s="247" t="s">
        <v>1492</v>
      </c>
      <c r="BO72" s="247" t="s">
        <v>1493</v>
      </c>
      <c r="BP72" s="247" t="s">
        <v>834</v>
      </c>
      <c r="BQ72" s="247" t="s">
        <v>835</v>
      </c>
      <c r="BR72" s="233"/>
      <c r="BS72" s="233"/>
      <c r="BT72" s="233"/>
      <c r="BU72" s="249" t="s">
        <v>2066</v>
      </c>
      <c r="BV72" s="250" t="s">
        <v>2067</v>
      </c>
      <c r="BW72" s="248" t="s">
        <v>1286</v>
      </c>
      <c r="BX72" s="248" t="s">
        <v>1287</v>
      </c>
      <c r="BY72" s="248" t="s">
        <v>1288</v>
      </c>
      <c r="BZ72" s="248" t="s">
        <v>1289</v>
      </c>
      <c r="CA72" s="233"/>
      <c r="CB72" s="233"/>
      <c r="CC72" s="233"/>
    </row>
    <row r="73" spans="2:81" ht="33.75" customHeight="1">
      <c r="B73" s="226">
        <f t="shared" si="7"/>
        <v>36</v>
      </c>
      <c r="C73" s="328"/>
      <c r="D73" s="333"/>
      <c r="E73" s="305"/>
      <c r="F73" s="331"/>
      <c r="G73" s="303">
        <f>+'PONDERACION DE IMPORTANCIA'!L37</f>
        <v>0</v>
      </c>
      <c r="H73" s="305"/>
      <c r="I73" s="332"/>
      <c r="J73" s="342"/>
      <c r="K73" s="304">
        <f t="shared" si="8"/>
        <v>0</v>
      </c>
      <c r="L73" s="302"/>
      <c r="M73" s="302"/>
      <c r="N73" s="308">
        <f t="shared" si="5"/>
        <v>0</v>
      </c>
      <c r="O73" s="307">
        <f>+'POBLACION PRIORITAR BENEFICIADA'!AK42</f>
        <v>0</v>
      </c>
      <c r="P73" s="230">
        <f t="shared" si="9"/>
        <v>0</v>
      </c>
      <c r="Q73" s="489"/>
      <c r="R73" s="218"/>
      <c r="BB73" s="239" t="s">
        <v>1566</v>
      </c>
      <c r="BD73" s="243" t="s">
        <v>754</v>
      </c>
      <c r="BL73" s="247" t="s">
        <v>2278</v>
      </c>
      <c r="BM73" s="247" t="s">
        <v>2279</v>
      </c>
      <c r="BN73" s="247" t="s">
        <v>1292</v>
      </c>
      <c r="BO73" s="247" t="s">
        <v>1293</v>
      </c>
      <c r="BP73" s="247" t="s">
        <v>1294</v>
      </c>
      <c r="BQ73" s="247" t="s">
        <v>1295</v>
      </c>
      <c r="BR73" s="233"/>
      <c r="BS73" s="233"/>
      <c r="BT73" s="233"/>
      <c r="BU73" s="249" t="s">
        <v>2068</v>
      </c>
      <c r="BV73" s="250" t="s">
        <v>2069</v>
      </c>
      <c r="BW73" s="248" t="s">
        <v>1297</v>
      </c>
      <c r="BX73" s="248" t="s">
        <v>1298</v>
      </c>
      <c r="BY73" s="248" t="s">
        <v>1299</v>
      </c>
      <c r="BZ73" s="248" t="s">
        <v>1300</v>
      </c>
      <c r="CA73" s="233"/>
      <c r="CB73" s="233"/>
      <c r="CC73" s="233"/>
    </row>
    <row r="74" spans="2:81" ht="33.75" customHeight="1">
      <c r="B74" s="226">
        <f t="shared" si="7"/>
        <v>37</v>
      </c>
      <c r="C74" s="328"/>
      <c r="D74" s="333"/>
      <c r="E74" s="305"/>
      <c r="F74" s="331"/>
      <c r="G74" s="303">
        <f>+'PONDERACION DE IMPORTANCIA'!L38</f>
        <v>0</v>
      </c>
      <c r="H74" s="305"/>
      <c r="I74" s="332"/>
      <c r="J74" s="342"/>
      <c r="K74" s="304">
        <f t="shared" si="8"/>
        <v>0</v>
      </c>
      <c r="L74" s="302"/>
      <c r="M74" s="302"/>
      <c r="N74" s="308">
        <f t="shared" si="5"/>
        <v>0</v>
      </c>
      <c r="O74" s="307">
        <f>+'POBLACION PRIORITAR BENEFICIADA'!AK43</f>
        <v>0</v>
      </c>
      <c r="P74" s="230">
        <f t="shared" si="9"/>
        <v>0</v>
      </c>
      <c r="Q74" s="489"/>
      <c r="R74" s="218"/>
      <c r="BB74" s="239" t="s">
        <v>1567</v>
      </c>
      <c r="BD74" s="243" t="s">
        <v>755</v>
      </c>
      <c r="BL74" s="247" t="s">
        <v>1439</v>
      </c>
      <c r="BM74" s="247" t="s">
        <v>1909</v>
      </c>
      <c r="BN74" s="247" t="s">
        <v>1303</v>
      </c>
      <c r="BO74" s="247" t="s">
        <v>1304</v>
      </c>
      <c r="BP74" s="247" t="s">
        <v>1305</v>
      </c>
      <c r="BQ74" s="247" t="s">
        <v>1306</v>
      </c>
      <c r="BR74" s="233"/>
      <c r="BS74" s="233"/>
      <c r="BT74" s="233"/>
      <c r="BU74" s="249" t="s">
        <v>2070</v>
      </c>
      <c r="BV74" s="250" t="s">
        <v>2071</v>
      </c>
      <c r="BW74" s="248" t="s">
        <v>1309</v>
      </c>
      <c r="BX74" s="248" t="s">
        <v>1310</v>
      </c>
      <c r="BY74" s="248" t="s">
        <v>1311</v>
      </c>
      <c r="BZ74" s="248" t="s">
        <v>1312</v>
      </c>
      <c r="CA74" s="233"/>
      <c r="CB74" s="233"/>
      <c r="CC74" s="233"/>
    </row>
    <row r="75" spans="2:81" ht="33.75" customHeight="1">
      <c r="B75" s="226">
        <f t="shared" si="7"/>
        <v>38</v>
      </c>
      <c r="C75" s="328"/>
      <c r="D75" s="333"/>
      <c r="E75" s="305"/>
      <c r="F75" s="331"/>
      <c r="G75" s="303">
        <f>+'PONDERACION DE IMPORTANCIA'!L39</f>
        <v>0</v>
      </c>
      <c r="H75" s="305"/>
      <c r="I75" s="332"/>
      <c r="J75" s="342"/>
      <c r="K75" s="304">
        <f t="shared" si="8"/>
        <v>0</v>
      </c>
      <c r="L75" s="302"/>
      <c r="M75" s="302"/>
      <c r="N75" s="308">
        <f t="shared" si="5"/>
        <v>0</v>
      </c>
      <c r="O75" s="307">
        <f>+'POBLACION PRIORITAR BENEFICIADA'!AK44</f>
        <v>0</v>
      </c>
      <c r="P75" s="230">
        <f t="shared" si="9"/>
        <v>0</v>
      </c>
      <c r="Q75" s="489"/>
      <c r="R75" s="218"/>
      <c r="BB75" s="239" t="s">
        <v>1568</v>
      </c>
      <c r="BD75" s="243" t="s">
        <v>756</v>
      </c>
      <c r="BL75" s="247" t="s">
        <v>1449</v>
      </c>
      <c r="BM75" s="247" t="s">
        <v>1910</v>
      </c>
      <c r="BN75" s="247" t="s">
        <v>1314</v>
      </c>
      <c r="BO75" s="247" t="s">
        <v>1315</v>
      </c>
      <c r="BP75" s="247" t="s">
        <v>1316</v>
      </c>
      <c r="BQ75" s="247" t="s">
        <v>1316</v>
      </c>
      <c r="BR75" s="233"/>
      <c r="BS75" s="233"/>
      <c r="BT75" s="233"/>
      <c r="BU75" s="249" t="s">
        <v>794</v>
      </c>
      <c r="BV75" s="250" t="s">
        <v>543</v>
      </c>
      <c r="BW75" s="248" t="s">
        <v>1319</v>
      </c>
      <c r="BX75" s="248" t="s">
        <v>1320</v>
      </c>
      <c r="BY75" s="248" t="s">
        <v>1321</v>
      </c>
      <c r="BZ75" s="248" t="s">
        <v>1322</v>
      </c>
      <c r="CA75" s="233"/>
      <c r="CB75" s="233"/>
      <c r="CC75" s="233"/>
    </row>
    <row r="76" spans="2:81" ht="33.75" customHeight="1">
      <c r="B76" s="226">
        <f t="shared" si="7"/>
        <v>39</v>
      </c>
      <c r="C76" s="334"/>
      <c r="D76" s="333"/>
      <c r="E76" s="305"/>
      <c r="F76" s="331"/>
      <c r="G76" s="303">
        <f>+'PONDERACION DE IMPORTANCIA'!L40</f>
        <v>0</v>
      </c>
      <c r="H76" s="305"/>
      <c r="I76" s="332"/>
      <c r="J76" s="342"/>
      <c r="K76" s="304">
        <f t="shared" si="8"/>
        <v>0</v>
      </c>
      <c r="L76" s="302"/>
      <c r="M76" s="302"/>
      <c r="N76" s="308">
        <f t="shared" si="5"/>
        <v>0</v>
      </c>
      <c r="O76" s="307">
        <f>+'POBLACION PRIORITAR BENEFICIADA'!AK45</f>
        <v>0</v>
      </c>
      <c r="P76" s="230">
        <f t="shared" si="9"/>
        <v>0</v>
      </c>
      <c r="Q76" s="489"/>
      <c r="R76" s="218"/>
      <c r="BB76" s="239" t="s">
        <v>1569</v>
      </c>
      <c r="BD76" s="243" t="s">
        <v>757</v>
      </c>
      <c r="BL76" s="247" t="s">
        <v>1460</v>
      </c>
      <c r="BM76" s="247" t="s">
        <v>1911</v>
      </c>
      <c r="BN76" s="233"/>
      <c r="BO76" s="233"/>
      <c r="BP76" s="233"/>
      <c r="BQ76" s="233"/>
      <c r="BR76" s="233"/>
      <c r="BS76" s="233"/>
      <c r="BT76" s="233"/>
      <c r="BU76" s="249" t="s">
        <v>805</v>
      </c>
      <c r="BV76" s="250" t="s">
        <v>746</v>
      </c>
      <c r="BW76" s="248" t="s">
        <v>1325</v>
      </c>
      <c r="BX76" s="248" t="s">
        <v>1326</v>
      </c>
      <c r="BY76" s="248" t="s">
        <v>1327</v>
      </c>
      <c r="BZ76" s="248" t="s">
        <v>1328</v>
      </c>
      <c r="CA76" s="233"/>
      <c r="CB76" s="233"/>
      <c r="CC76" s="233"/>
    </row>
    <row r="77" spans="2:81" ht="33.75" customHeight="1">
      <c r="B77" s="226">
        <f t="shared" si="7"/>
        <v>40</v>
      </c>
      <c r="C77" s="335"/>
      <c r="D77" s="333"/>
      <c r="E77" s="336"/>
      <c r="F77" s="305"/>
      <c r="G77" s="303">
        <f>+'PONDERACION DE IMPORTANCIA'!L41</f>
        <v>0</v>
      </c>
      <c r="H77" s="305"/>
      <c r="I77" s="332"/>
      <c r="J77" s="342"/>
      <c r="K77" s="304">
        <f t="shared" si="8"/>
        <v>0</v>
      </c>
      <c r="L77" s="302"/>
      <c r="M77" s="302"/>
      <c r="N77" s="308">
        <f t="shared" si="5"/>
        <v>0</v>
      </c>
      <c r="O77" s="307">
        <f>+'POBLACION PRIORITAR BENEFICIADA'!AK46</f>
        <v>0</v>
      </c>
      <c r="P77" s="230">
        <f t="shared" si="9"/>
        <v>0</v>
      </c>
      <c r="Q77" s="489"/>
      <c r="R77" s="218"/>
      <c r="BB77" s="239" t="s">
        <v>1570</v>
      </c>
      <c r="BD77" s="243" t="s">
        <v>758</v>
      </c>
      <c r="BL77" s="247" t="s">
        <v>2280</v>
      </c>
      <c r="BM77" s="247" t="s">
        <v>2281</v>
      </c>
      <c r="BN77" s="233"/>
      <c r="BO77" s="233"/>
      <c r="BP77" s="233"/>
      <c r="BQ77" s="233"/>
      <c r="BR77" s="233"/>
      <c r="BS77" s="233"/>
      <c r="BT77" s="233"/>
      <c r="BU77" s="249" t="s">
        <v>816</v>
      </c>
      <c r="BV77" s="250" t="s">
        <v>747</v>
      </c>
      <c r="BW77" s="248" t="s">
        <v>1330</v>
      </c>
      <c r="BX77" s="248" t="s">
        <v>1520</v>
      </c>
      <c r="BY77" s="248" t="s">
        <v>1521</v>
      </c>
      <c r="BZ77" s="248" t="s">
        <v>1522</v>
      </c>
      <c r="CA77" s="233"/>
      <c r="CB77" s="233"/>
      <c r="CC77" s="233"/>
    </row>
    <row r="78" spans="2:81" ht="33.75" customHeight="1" thickBot="1">
      <c r="B78" s="226">
        <f t="shared" si="7"/>
        <v>41</v>
      </c>
      <c r="C78" s="337"/>
      <c r="D78" s="338" t="s">
        <v>1</v>
      </c>
      <c r="E78" s="339"/>
      <c r="F78" s="340"/>
      <c r="G78" s="303"/>
      <c r="H78" s="340"/>
      <c r="I78" s="341"/>
      <c r="J78" s="342"/>
      <c r="K78" s="304">
        <f t="shared" si="8"/>
        <v>0</v>
      </c>
      <c r="L78" s="302"/>
      <c r="M78" s="302"/>
      <c r="N78" s="308">
        <f t="shared" si="5"/>
        <v>0</v>
      </c>
      <c r="O78" s="307">
        <f>+'POBLACION PRIORITAR BENEFICIADA'!AK47</f>
        <v>1536</v>
      </c>
      <c r="P78" s="230">
        <f t="shared" si="9"/>
        <v>0</v>
      </c>
      <c r="Q78" s="490"/>
      <c r="R78" s="218"/>
      <c r="BB78" s="239" t="s">
        <v>1571</v>
      </c>
      <c r="BD78" s="243" t="s">
        <v>16</v>
      </c>
      <c r="BL78" s="247" t="s">
        <v>2282</v>
      </c>
      <c r="BM78" s="247" t="s">
        <v>2283</v>
      </c>
      <c r="BN78" s="233"/>
      <c r="BO78" s="233"/>
      <c r="BP78" s="233"/>
      <c r="BQ78" s="233"/>
      <c r="BR78" s="233"/>
      <c r="BS78" s="233"/>
      <c r="BT78" s="233"/>
      <c r="BU78" s="249" t="s">
        <v>1444</v>
      </c>
      <c r="BV78" s="250" t="s">
        <v>748</v>
      </c>
      <c r="BW78" s="248" t="s">
        <v>1524</v>
      </c>
      <c r="BX78" s="248" t="s">
        <v>1525</v>
      </c>
      <c r="BY78" s="248" t="s">
        <v>1526</v>
      </c>
      <c r="BZ78" s="248" t="s">
        <v>1527</v>
      </c>
      <c r="CA78" s="233"/>
      <c r="CB78" s="233"/>
      <c r="CC78" s="233"/>
    </row>
    <row r="79" spans="2:81" ht="35.25" customHeight="1" thickBot="1">
      <c r="B79" s="211"/>
      <c r="C79" s="203" t="s">
        <v>200</v>
      </c>
      <c r="D79" s="204"/>
      <c r="E79" s="204"/>
      <c r="F79" s="204"/>
      <c r="G79" s="150">
        <f>SUM(G38:G78)</f>
        <v>0.99903119733984191</v>
      </c>
      <c r="H79" s="151">
        <f>SUM(H38:H78)</f>
        <v>939576</v>
      </c>
      <c r="I79" s="151">
        <f>SUM(I38:I78)</f>
        <v>0</v>
      </c>
      <c r="J79" s="15"/>
      <c r="K79" s="192"/>
      <c r="L79" s="151">
        <f>SUM(L38:L78)</f>
        <v>614251</v>
      </c>
      <c r="M79" s="151">
        <f>SUM(M38:M78)</f>
        <v>0</v>
      </c>
      <c r="N79" s="151">
        <f>SUM(N38:N78)</f>
        <v>16.639926079646152</v>
      </c>
      <c r="O79" s="151">
        <f>SUM(O38:O78)</f>
        <v>3072</v>
      </c>
      <c r="P79" s="230"/>
      <c r="Q79" s="224"/>
      <c r="R79" s="218"/>
      <c r="BB79" s="239" t="s">
        <v>1572</v>
      </c>
      <c r="BD79" s="243" t="s">
        <v>17</v>
      </c>
      <c r="BL79" s="247" t="s">
        <v>2284</v>
      </c>
      <c r="BM79" s="247" t="s">
        <v>2285</v>
      </c>
      <c r="BN79" s="233"/>
      <c r="BO79" s="233"/>
      <c r="BP79" s="233"/>
      <c r="BQ79" s="233"/>
      <c r="BR79" s="233"/>
      <c r="BS79" s="233"/>
      <c r="BT79" s="233"/>
      <c r="BU79" s="249" t="s">
        <v>2072</v>
      </c>
      <c r="BV79" s="250" t="s">
        <v>2073</v>
      </c>
      <c r="BW79" s="248" t="s">
        <v>1529</v>
      </c>
      <c r="BX79" s="248" t="s">
        <v>1530</v>
      </c>
      <c r="BY79" s="248" t="s">
        <v>1531</v>
      </c>
      <c r="BZ79" s="248" t="s">
        <v>1532</v>
      </c>
      <c r="CA79" s="233"/>
      <c r="CB79" s="233"/>
      <c r="CC79" s="233"/>
    </row>
    <row r="80" spans="2:81" ht="35.25" customHeight="1" thickBot="1">
      <c r="B80" s="211"/>
      <c r="C80" s="203" t="s">
        <v>1838</v>
      </c>
      <c r="D80" s="204"/>
      <c r="E80" s="204"/>
      <c r="F80" s="204"/>
      <c r="G80" s="205"/>
      <c r="H80" s="506">
        <f>+H79+I79</f>
        <v>939576</v>
      </c>
      <c r="I80" s="507"/>
      <c r="J80" s="507"/>
      <c r="K80" s="508"/>
      <c r="L80" s="506">
        <f>+L79+M79</f>
        <v>614251</v>
      </c>
      <c r="M80" s="507"/>
      <c r="N80" s="507"/>
      <c r="O80" s="508"/>
      <c r="P80" s="230"/>
      <c r="Q80" s="224"/>
      <c r="R80" s="218"/>
      <c r="BB80" s="239" t="s">
        <v>1573</v>
      </c>
      <c r="BD80" s="243" t="s">
        <v>1918</v>
      </c>
      <c r="BL80" s="247" t="s">
        <v>2286</v>
      </c>
      <c r="BM80" s="247" t="s">
        <v>2287</v>
      </c>
      <c r="BN80" s="233"/>
      <c r="BO80" s="233"/>
      <c r="BP80" s="233"/>
      <c r="BQ80" s="233"/>
      <c r="BR80" s="233"/>
      <c r="BS80" s="233"/>
      <c r="BT80" s="233"/>
      <c r="BU80" s="249" t="s">
        <v>2074</v>
      </c>
      <c r="BV80" s="250" t="s">
        <v>2075</v>
      </c>
      <c r="BW80" s="248" t="s">
        <v>1534</v>
      </c>
      <c r="BX80" s="248" t="s">
        <v>1535</v>
      </c>
      <c r="BY80" s="248" t="s">
        <v>1536</v>
      </c>
      <c r="BZ80" s="248" t="s">
        <v>1537</v>
      </c>
      <c r="CA80" s="233"/>
      <c r="CB80" s="233"/>
      <c r="CC80" s="233"/>
    </row>
    <row r="81" spans="2:81" ht="35.25" customHeight="1" thickBot="1">
      <c r="B81" s="211"/>
      <c r="C81" s="66" t="s">
        <v>217</v>
      </c>
      <c r="D81" s="227">
        <f>IFERROR((L79/H79),0)</f>
        <v>0.65375339514844999</v>
      </c>
      <c r="E81" s="195"/>
      <c r="F81" s="201" t="s">
        <v>218</v>
      </c>
      <c r="G81" s="202"/>
      <c r="H81" s="227">
        <f>IFERROR(SUM(P38:P48),0)</f>
        <v>0.15383608687653222</v>
      </c>
      <c r="I81" s="195"/>
      <c r="J81" s="66" t="s">
        <v>219</v>
      </c>
      <c r="K81" s="196"/>
      <c r="L81" s="196"/>
      <c r="M81" s="228">
        <f>((D81*0.3)+(H81*0.7))/1</f>
        <v>0.30381127935810753</v>
      </c>
      <c r="N81" s="197"/>
      <c r="O81" s="198"/>
      <c r="P81" s="230"/>
      <c r="Q81" s="224"/>
      <c r="R81" s="218"/>
      <c r="BB81" s="239" t="s">
        <v>1574</v>
      </c>
      <c r="BD81" s="243" t="s">
        <v>1919</v>
      </c>
      <c r="BL81" s="247" t="s">
        <v>1491</v>
      </c>
      <c r="BM81" s="247" t="s">
        <v>1914</v>
      </c>
      <c r="BN81" s="233"/>
      <c r="BO81" s="233"/>
      <c r="BP81" s="233"/>
      <c r="BQ81" s="233"/>
      <c r="BR81" s="233"/>
      <c r="BS81" s="233"/>
      <c r="BT81" s="233"/>
      <c r="BU81" s="249" t="s">
        <v>2076</v>
      </c>
      <c r="BV81" s="250" t="s">
        <v>2077</v>
      </c>
      <c r="BW81" s="248" t="s">
        <v>1539</v>
      </c>
      <c r="BX81" s="248" t="s">
        <v>1540</v>
      </c>
      <c r="BY81" s="248" t="s">
        <v>1541</v>
      </c>
      <c r="BZ81" s="248" t="s">
        <v>1542</v>
      </c>
      <c r="CA81" s="233"/>
      <c r="CB81" s="233"/>
      <c r="CC81" s="233"/>
    </row>
    <row r="82" spans="2:81" ht="35.25" customHeight="1" thickBot="1">
      <c r="B82" s="211"/>
      <c r="C82" s="66" t="s">
        <v>1839</v>
      </c>
      <c r="D82" s="227">
        <f>IFERROR((L80/H80),0)</f>
        <v>0.65375339514844999</v>
      </c>
      <c r="E82" s="195"/>
      <c r="F82" s="201" t="s">
        <v>1840</v>
      </c>
      <c r="G82" s="202"/>
      <c r="H82" s="227">
        <f>IFERROR(SUM(P38:P48),0)</f>
        <v>0.15383608687653222</v>
      </c>
      <c r="I82" s="195"/>
      <c r="J82" s="66" t="s">
        <v>1841</v>
      </c>
      <c r="K82" s="196"/>
      <c r="L82" s="196"/>
      <c r="M82" s="229">
        <f>((D82*0.3)+(H82*0.7))/1</f>
        <v>0.30381127935810753</v>
      </c>
      <c r="N82" s="199"/>
      <c r="O82" s="200"/>
      <c r="P82" s="230"/>
      <c r="Q82" s="224"/>
      <c r="R82" s="218"/>
      <c r="BB82" s="239" t="s">
        <v>1575</v>
      </c>
      <c r="BD82" s="243" t="s">
        <v>1920</v>
      </c>
      <c r="BL82" s="247" t="s">
        <v>1290</v>
      </c>
      <c r="BM82" s="247" t="s">
        <v>1915</v>
      </c>
      <c r="BN82" s="233"/>
      <c r="BO82" s="233"/>
      <c r="BP82" s="233"/>
      <c r="BQ82" s="233"/>
      <c r="BR82" s="233"/>
      <c r="BS82" s="233"/>
      <c r="BT82" s="233"/>
      <c r="BU82" s="249" t="s">
        <v>2078</v>
      </c>
      <c r="BV82" s="250" t="s">
        <v>2079</v>
      </c>
      <c r="BW82" s="248" t="s">
        <v>1544</v>
      </c>
      <c r="BX82" s="248" t="s">
        <v>1545</v>
      </c>
      <c r="BY82" s="248" t="s">
        <v>1546</v>
      </c>
      <c r="BZ82" s="248" t="s">
        <v>1547</v>
      </c>
      <c r="CA82" s="233"/>
      <c r="CB82" s="233"/>
      <c r="CC82" s="233"/>
    </row>
    <row r="83" spans="2:81" ht="35.25" customHeight="1">
      <c r="B83" s="211"/>
      <c r="P83" s="230"/>
      <c r="Q83" s="224"/>
      <c r="R83" s="218"/>
      <c r="BB83" s="239" t="s">
        <v>1578</v>
      </c>
      <c r="BD83" s="243" t="s">
        <v>20</v>
      </c>
      <c r="BL83" s="247" t="s">
        <v>1301</v>
      </c>
      <c r="BM83" s="247" t="s">
        <v>1916</v>
      </c>
      <c r="BN83" s="233"/>
      <c r="BO83" s="233"/>
      <c r="BP83" s="233"/>
      <c r="BQ83" s="233"/>
      <c r="BR83" s="233"/>
      <c r="BS83" s="233"/>
      <c r="BT83" s="233"/>
      <c r="BU83" s="249" t="s">
        <v>2080</v>
      </c>
      <c r="BV83" s="250" t="s">
        <v>2081</v>
      </c>
      <c r="BW83" s="248" t="s">
        <v>1559</v>
      </c>
      <c r="BX83" s="248" t="s">
        <v>1560</v>
      </c>
      <c r="BY83" s="248" t="s">
        <v>1561</v>
      </c>
      <c r="BZ83" s="248" t="s">
        <v>1562</v>
      </c>
      <c r="CA83" s="233"/>
      <c r="CB83" s="233"/>
      <c r="CC83" s="233"/>
    </row>
    <row r="84" spans="2:81">
      <c r="B84" s="211"/>
      <c r="C84" s="35" t="s">
        <v>680</v>
      </c>
      <c r="D84" s="36"/>
      <c r="F84" s="30"/>
      <c r="G84" s="26"/>
      <c r="H84" s="27"/>
      <c r="J84" s="35" t="s">
        <v>679</v>
      </c>
      <c r="K84" s="37"/>
      <c r="L84" s="37"/>
      <c r="M84" s="37"/>
      <c r="N84" s="37"/>
      <c r="P84" s="230"/>
      <c r="Q84" s="224"/>
      <c r="R84" s="218"/>
      <c r="BB84" s="239" t="s">
        <v>1579</v>
      </c>
      <c r="BD84" s="243" t="s">
        <v>21</v>
      </c>
      <c r="BL84" s="247" t="s">
        <v>1313</v>
      </c>
      <c r="BM84" s="247" t="s">
        <v>1917</v>
      </c>
      <c r="BN84" s="233"/>
      <c r="BO84" s="233"/>
      <c r="BP84" s="233"/>
      <c r="BQ84" s="233"/>
      <c r="BR84" s="233"/>
      <c r="BS84" s="233"/>
      <c r="BT84" s="233"/>
      <c r="BU84" s="249" t="s">
        <v>2082</v>
      </c>
      <c r="BV84" s="250" t="s">
        <v>2083</v>
      </c>
      <c r="BW84" s="248" t="s">
        <v>1348</v>
      </c>
      <c r="BX84" s="248" t="s">
        <v>1349</v>
      </c>
      <c r="BY84" s="248" t="s">
        <v>1350</v>
      </c>
      <c r="BZ84" s="248" t="s">
        <v>1351</v>
      </c>
      <c r="CA84" s="233"/>
      <c r="CB84" s="233"/>
      <c r="CC84" s="233"/>
    </row>
    <row r="85" spans="2:81" ht="35.25" customHeight="1">
      <c r="B85" s="211"/>
      <c r="P85" s="230"/>
      <c r="Q85" s="224"/>
      <c r="R85" s="218"/>
      <c r="BB85" s="239" t="s">
        <v>1580</v>
      </c>
      <c r="BD85" s="243" t="s">
        <v>22</v>
      </c>
      <c r="BL85" s="233"/>
      <c r="BM85" s="233"/>
      <c r="BN85" s="233"/>
      <c r="BO85" s="233"/>
      <c r="BP85" s="233"/>
      <c r="BQ85" s="233"/>
      <c r="BR85" s="233"/>
      <c r="BS85" s="233"/>
      <c r="BT85" s="233"/>
      <c r="BU85" s="249" t="s">
        <v>1486</v>
      </c>
      <c r="BV85" s="250" t="s">
        <v>752</v>
      </c>
      <c r="BW85" s="248" t="s">
        <v>1354</v>
      </c>
      <c r="BX85" s="248" t="s">
        <v>1355</v>
      </c>
      <c r="BY85" s="248" t="s">
        <v>1356</v>
      </c>
      <c r="BZ85" s="248" t="s">
        <v>1357</v>
      </c>
      <c r="CA85" s="233"/>
      <c r="CB85" s="233"/>
      <c r="CC85" s="233"/>
    </row>
    <row r="86" spans="2:81" ht="35.25" customHeight="1">
      <c r="B86" s="211"/>
      <c r="P86" s="230"/>
      <c r="Q86" s="224"/>
      <c r="R86" s="218"/>
      <c r="BB86" s="239" t="s">
        <v>1581</v>
      </c>
      <c r="BD86" s="243" t="s">
        <v>23</v>
      </c>
      <c r="BL86" s="233"/>
      <c r="BM86" s="233"/>
      <c r="BN86" s="233"/>
      <c r="BO86" s="233"/>
      <c r="BP86" s="233"/>
      <c r="BQ86" s="233"/>
      <c r="BR86" s="233"/>
      <c r="BS86" s="233"/>
      <c r="BT86" s="233"/>
      <c r="BU86" s="249" t="s">
        <v>836</v>
      </c>
      <c r="BV86" s="250" t="s">
        <v>753</v>
      </c>
      <c r="BW86" s="248" t="s">
        <v>1359</v>
      </c>
      <c r="BX86" s="248" t="s">
        <v>1360</v>
      </c>
      <c r="BY86" s="248" t="s">
        <v>1361</v>
      </c>
      <c r="BZ86" s="248" t="s">
        <v>1362</v>
      </c>
      <c r="CA86" s="233"/>
      <c r="CB86" s="233"/>
      <c r="CC86" s="233"/>
    </row>
    <row r="87" spans="2:81" ht="35.25" customHeight="1">
      <c r="B87" s="211"/>
      <c r="P87" s="230"/>
      <c r="Q87" s="224"/>
      <c r="R87" s="218"/>
      <c r="BB87" s="239" t="s">
        <v>1582</v>
      </c>
      <c r="BD87" s="243" t="s">
        <v>24</v>
      </c>
      <c r="BL87" s="233"/>
      <c r="BM87" s="233"/>
      <c r="BN87" s="233"/>
      <c r="BO87" s="233"/>
      <c r="BP87" s="233"/>
      <c r="BQ87" s="233"/>
      <c r="BR87" s="233"/>
      <c r="BS87" s="233"/>
      <c r="BT87" s="233"/>
      <c r="BU87" s="249" t="s">
        <v>1296</v>
      </c>
      <c r="BV87" s="250" t="s">
        <v>754</v>
      </c>
      <c r="BW87" s="248" t="s">
        <v>1364</v>
      </c>
      <c r="BX87" s="248" t="s">
        <v>1365</v>
      </c>
      <c r="BY87" s="248" t="s">
        <v>1366</v>
      </c>
      <c r="BZ87" s="248" t="s">
        <v>1367</v>
      </c>
      <c r="CA87" s="233"/>
      <c r="CB87" s="233"/>
      <c r="CC87" s="233"/>
    </row>
    <row r="88" spans="2:81" ht="35.25" customHeight="1">
      <c r="B88" s="211"/>
      <c r="P88" s="230"/>
      <c r="Q88" s="224"/>
      <c r="R88" s="218"/>
      <c r="BB88" s="239" t="s">
        <v>1583</v>
      </c>
      <c r="BD88" s="243" t="s">
        <v>25</v>
      </c>
      <c r="BL88" s="233"/>
      <c r="BM88" s="233"/>
      <c r="BN88" s="233"/>
      <c r="BO88" s="233"/>
      <c r="BP88" s="233"/>
      <c r="BQ88" s="233"/>
      <c r="BR88" s="233"/>
      <c r="BS88" s="233"/>
      <c r="BT88" s="233"/>
      <c r="BU88" s="249" t="s">
        <v>1307</v>
      </c>
      <c r="BV88" s="250" t="s">
        <v>755</v>
      </c>
      <c r="BW88" s="248" t="s">
        <v>1370</v>
      </c>
      <c r="BX88" s="248" t="s">
        <v>1371</v>
      </c>
      <c r="BY88" s="248" t="s">
        <v>1372</v>
      </c>
      <c r="BZ88" s="248" t="s">
        <v>1373</v>
      </c>
      <c r="CA88" s="233"/>
      <c r="CB88" s="233"/>
      <c r="CC88" s="233"/>
    </row>
    <row r="89" spans="2:81" ht="35.25" customHeight="1">
      <c r="B89" s="211"/>
      <c r="P89" s="230"/>
      <c r="Q89" s="224"/>
      <c r="R89" s="218"/>
      <c r="BB89" s="239" t="s">
        <v>1584</v>
      </c>
      <c r="BD89" s="243" t="s">
        <v>26</v>
      </c>
      <c r="BL89" s="233"/>
      <c r="BM89" s="233"/>
      <c r="BN89" s="233"/>
      <c r="BO89" s="233"/>
      <c r="BP89" s="233"/>
      <c r="BQ89" s="233"/>
      <c r="BR89" s="233"/>
      <c r="BS89" s="233"/>
      <c r="BT89" s="233"/>
      <c r="BU89" s="249" t="s">
        <v>1317</v>
      </c>
      <c r="BV89" s="250" t="s">
        <v>756</v>
      </c>
      <c r="BW89" s="248" t="s">
        <v>1375</v>
      </c>
      <c r="BX89" s="248" t="s">
        <v>1376</v>
      </c>
      <c r="BY89" s="248" t="s">
        <v>1377</v>
      </c>
      <c r="BZ89" s="248" t="s">
        <v>1378</v>
      </c>
      <c r="CA89" s="233"/>
      <c r="CB89" s="233"/>
      <c r="CC89" s="233"/>
    </row>
    <row r="90" spans="2:81" ht="35.25" customHeight="1">
      <c r="B90" s="211"/>
      <c r="P90" s="230"/>
      <c r="Q90" s="224"/>
      <c r="R90" s="218"/>
      <c r="BB90" s="239" t="s">
        <v>852</v>
      </c>
      <c r="BD90" s="243" t="s">
        <v>27</v>
      </c>
      <c r="BL90" s="233"/>
      <c r="BM90" s="233"/>
      <c r="BN90" s="233"/>
      <c r="BO90" s="233"/>
      <c r="BP90" s="233"/>
      <c r="BQ90" s="233"/>
      <c r="BR90" s="233"/>
      <c r="BS90" s="233"/>
      <c r="BT90" s="233"/>
      <c r="BU90" s="249" t="s">
        <v>1323</v>
      </c>
      <c r="BV90" s="250" t="s">
        <v>757</v>
      </c>
      <c r="BW90" s="248" t="s">
        <v>1380</v>
      </c>
      <c r="BX90" s="248" t="s">
        <v>1381</v>
      </c>
      <c r="BY90" s="248" t="s">
        <v>1382</v>
      </c>
      <c r="BZ90" s="248" t="s">
        <v>575</v>
      </c>
      <c r="CA90" s="233"/>
      <c r="CB90" s="233"/>
      <c r="CC90" s="233"/>
    </row>
    <row r="91" spans="2:81" ht="35.25" customHeight="1">
      <c r="B91" s="211"/>
      <c r="P91" s="230"/>
      <c r="Q91" s="224"/>
      <c r="R91" s="218"/>
      <c r="BB91" s="239" t="s">
        <v>853</v>
      </c>
      <c r="BD91" s="243" t="s">
        <v>28</v>
      </c>
      <c r="BL91" s="233"/>
      <c r="BM91" s="233"/>
      <c r="BN91" s="233"/>
      <c r="BO91" s="233"/>
      <c r="BP91" s="233"/>
      <c r="BQ91" s="233"/>
      <c r="BR91" s="233"/>
      <c r="BS91" s="233"/>
      <c r="BT91" s="233"/>
      <c r="BU91" s="249" t="s">
        <v>1329</v>
      </c>
      <c r="BV91" s="250" t="s">
        <v>758</v>
      </c>
      <c r="BW91" s="248" t="s">
        <v>1587</v>
      </c>
      <c r="BX91" s="248" t="s">
        <v>1588</v>
      </c>
      <c r="BY91" s="248" t="s">
        <v>1589</v>
      </c>
      <c r="BZ91" s="248" t="s">
        <v>1590</v>
      </c>
      <c r="CA91" s="233"/>
      <c r="CB91" s="233"/>
      <c r="CC91" s="233"/>
    </row>
    <row r="92" spans="2:81" ht="35.25" customHeight="1">
      <c r="B92" s="211"/>
      <c r="P92" s="230"/>
      <c r="Q92" s="224"/>
      <c r="R92" s="218"/>
      <c r="BB92" s="239" t="s">
        <v>854</v>
      </c>
      <c r="BD92" s="243" t="s">
        <v>1243</v>
      </c>
      <c r="BL92" s="233"/>
      <c r="BM92" s="233"/>
      <c r="BN92" s="233"/>
      <c r="BO92" s="233"/>
      <c r="BP92" s="233"/>
      <c r="BQ92" s="233"/>
      <c r="BR92" s="233"/>
      <c r="BS92" s="233"/>
      <c r="BT92" s="233"/>
      <c r="BU92" s="249" t="s">
        <v>1523</v>
      </c>
      <c r="BV92" s="250" t="s">
        <v>16</v>
      </c>
      <c r="BW92" s="248" t="s">
        <v>1593</v>
      </c>
      <c r="BX92" s="248" t="s">
        <v>1594</v>
      </c>
      <c r="BY92" s="248" t="s">
        <v>1595</v>
      </c>
      <c r="BZ92" s="248" t="s">
        <v>1596</v>
      </c>
      <c r="CA92" s="233"/>
      <c r="CB92" s="233"/>
      <c r="CC92" s="233"/>
    </row>
    <row r="93" spans="2:81" ht="35.25" customHeight="1">
      <c r="B93" s="211"/>
      <c r="P93" s="230"/>
      <c r="Q93" s="224"/>
      <c r="R93" s="218"/>
      <c r="BB93" s="239" t="s">
        <v>855</v>
      </c>
      <c r="BD93" s="243" t="s">
        <v>29</v>
      </c>
      <c r="BL93" s="233"/>
      <c r="BM93" s="233"/>
      <c r="BN93" s="233"/>
      <c r="BO93" s="233"/>
      <c r="BP93" s="233"/>
      <c r="BQ93" s="233"/>
      <c r="BR93" s="233"/>
      <c r="BS93" s="233"/>
      <c r="BT93" s="233"/>
      <c r="BU93" s="249" t="s">
        <v>1528</v>
      </c>
      <c r="BV93" s="250" t="s">
        <v>17</v>
      </c>
      <c r="BW93" s="248" t="s">
        <v>1598</v>
      </c>
      <c r="BX93" s="248" t="s">
        <v>1599</v>
      </c>
      <c r="BY93" s="248" t="s">
        <v>1600</v>
      </c>
      <c r="BZ93" s="248" t="s">
        <v>1601</v>
      </c>
      <c r="CA93" s="233"/>
      <c r="CB93" s="233"/>
      <c r="CC93" s="233"/>
    </row>
    <row r="94" spans="2:81" ht="35.25" customHeight="1">
      <c r="B94" s="211"/>
      <c r="P94" s="230"/>
      <c r="Q94" s="224"/>
      <c r="R94" s="218"/>
      <c r="BB94" s="239" t="s">
        <v>856</v>
      </c>
      <c r="BD94" s="243" t="s">
        <v>30</v>
      </c>
      <c r="BL94" s="233"/>
      <c r="BM94" s="233"/>
      <c r="BN94" s="233"/>
      <c r="BO94" s="233"/>
      <c r="BP94" s="233"/>
      <c r="BQ94" s="233"/>
      <c r="BR94" s="233"/>
      <c r="BS94" s="233"/>
      <c r="BT94" s="233"/>
      <c r="BU94" s="249" t="s">
        <v>1533</v>
      </c>
      <c r="BV94" s="250" t="s">
        <v>1918</v>
      </c>
      <c r="BW94" s="248" t="s">
        <v>1604</v>
      </c>
      <c r="BX94" s="248" t="s">
        <v>1605</v>
      </c>
      <c r="BY94" s="248" t="s">
        <v>1606</v>
      </c>
      <c r="BZ94" s="248" t="s">
        <v>1607</v>
      </c>
      <c r="CA94" s="233"/>
      <c r="CB94" s="233"/>
      <c r="CC94" s="233"/>
    </row>
    <row r="95" spans="2:81" ht="35.25" customHeight="1">
      <c r="B95" s="211"/>
      <c r="P95" s="230"/>
      <c r="Q95" s="224"/>
      <c r="R95" s="218"/>
      <c r="BB95" s="239" t="s">
        <v>857</v>
      </c>
      <c r="BD95" s="243" t="s">
        <v>818</v>
      </c>
      <c r="BL95" s="233"/>
      <c r="BM95" s="233"/>
      <c r="BN95" s="233"/>
      <c r="BO95" s="233"/>
      <c r="BP95" s="233"/>
      <c r="BQ95" s="233"/>
      <c r="BR95" s="233"/>
      <c r="BS95" s="233"/>
      <c r="BT95" s="233"/>
      <c r="BU95" s="249" t="s">
        <v>1538</v>
      </c>
      <c r="BV95" s="250" t="s">
        <v>1919</v>
      </c>
      <c r="BW95" s="248" t="s">
        <v>1610</v>
      </c>
      <c r="BX95" s="248" t="s">
        <v>1611</v>
      </c>
      <c r="BY95" s="248" t="s">
        <v>1612</v>
      </c>
      <c r="BZ95" s="248" t="s">
        <v>1613</v>
      </c>
      <c r="CA95" s="233"/>
      <c r="CB95" s="233"/>
      <c r="CC95" s="233"/>
    </row>
    <row r="96" spans="2:81" ht="35.25" customHeight="1">
      <c r="B96" s="211"/>
      <c r="P96" s="230"/>
      <c r="Q96" s="224"/>
      <c r="R96" s="218"/>
      <c r="BB96" s="239" t="s">
        <v>858</v>
      </c>
      <c r="BD96" s="243" t="s">
        <v>819</v>
      </c>
      <c r="BL96" s="233"/>
      <c r="BM96" s="233"/>
      <c r="BN96" s="233"/>
      <c r="BO96" s="233"/>
      <c r="BP96" s="233"/>
      <c r="BQ96" s="233"/>
      <c r="BR96" s="233"/>
      <c r="BS96" s="233"/>
      <c r="BT96" s="233"/>
      <c r="BU96" s="249" t="s">
        <v>1543</v>
      </c>
      <c r="BV96" s="250" t="s">
        <v>1920</v>
      </c>
      <c r="BW96" s="248" t="s">
        <v>1615</v>
      </c>
      <c r="BX96" s="248" t="s">
        <v>1616</v>
      </c>
      <c r="BY96" s="248" t="s">
        <v>1617</v>
      </c>
      <c r="BZ96" s="248" t="s">
        <v>1617</v>
      </c>
      <c r="CA96" s="233"/>
      <c r="CB96" s="233"/>
      <c r="CC96" s="233"/>
    </row>
    <row r="97" spans="2:81" ht="35.25" customHeight="1">
      <c r="B97" s="211"/>
      <c r="P97" s="230"/>
      <c r="Q97" s="224"/>
      <c r="R97" s="218"/>
      <c r="BB97" s="239" t="s">
        <v>859</v>
      </c>
      <c r="BD97" s="243" t="s">
        <v>1985</v>
      </c>
      <c r="BL97" s="233"/>
      <c r="BM97" s="233"/>
      <c r="BN97" s="233"/>
      <c r="BO97" s="233"/>
      <c r="BP97" s="233"/>
      <c r="BQ97" s="233"/>
      <c r="BR97" s="233"/>
      <c r="BS97" s="233"/>
      <c r="BT97" s="233"/>
      <c r="BU97" s="249" t="s">
        <v>1548</v>
      </c>
      <c r="BV97" s="250" t="s">
        <v>18</v>
      </c>
      <c r="BW97" s="248" t="s">
        <v>414</v>
      </c>
      <c r="BX97" s="248" t="s">
        <v>415</v>
      </c>
      <c r="BY97" s="248" t="s">
        <v>416</v>
      </c>
      <c r="BZ97" s="248" t="s">
        <v>417</v>
      </c>
      <c r="CA97" s="233"/>
      <c r="CB97" s="233"/>
      <c r="CC97" s="233"/>
    </row>
    <row r="98" spans="2:81" ht="35.25" customHeight="1">
      <c r="B98" s="211"/>
      <c r="P98" s="230"/>
      <c r="Q98" s="224"/>
      <c r="R98" s="218"/>
      <c r="BB98" s="239" t="s">
        <v>860</v>
      </c>
      <c r="BD98" s="243" t="s">
        <v>820</v>
      </c>
      <c r="BL98" s="233"/>
      <c r="BM98" s="233"/>
      <c r="BN98" s="233"/>
      <c r="BO98" s="233"/>
      <c r="BP98" s="233"/>
      <c r="BQ98" s="233"/>
      <c r="BR98" s="233"/>
      <c r="BS98" s="233"/>
      <c r="BT98" s="233"/>
      <c r="BU98" s="249" t="s">
        <v>1553</v>
      </c>
      <c r="BV98" s="250" t="s">
        <v>19</v>
      </c>
      <c r="BW98" s="248" t="s">
        <v>419</v>
      </c>
      <c r="BX98" s="248" t="s">
        <v>420</v>
      </c>
      <c r="BY98" s="248" t="s">
        <v>421</v>
      </c>
      <c r="BZ98" s="248" t="s">
        <v>422</v>
      </c>
      <c r="CA98" s="233"/>
      <c r="CB98" s="233"/>
      <c r="CC98" s="233"/>
    </row>
    <row r="99" spans="2:81" ht="35.25" customHeight="1">
      <c r="B99" s="211"/>
      <c r="P99" s="230"/>
      <c r="Q99" s="224"/>
      <c r="R99" s="218"/>
      <c r="BB99" s="239" t="s">
        <v>861</v>
      </c>
      <c r="BD99" s="243" t="s">
        <v>1986</v>
      </c>
      <c r="BL99" s="233"/>
      <c r="BM99" s="233"/>
      <c r="BN99" s="233"/>
      <c r="BO99" s="233"/>
      <c r="BP99" s="233"/>
      <c r="BQ99" s="233"/>
      <c r="BR99" s="233"/>
      <c r="BS99" s="233"/>
      <c r="BT99" s="233"/>
      <c r="BU99" s="249" t="s">
        <v>1558</v>
      </c>
      <c r="BV99" s="250" t="s">
        <v>20</v>
      </c>
      <c r="BW99" s="248" t="s">
        <v>425</v>
      </c>
      <c r="BX99" s="248" t="s">
        <v>426</v>
      </c>
      <c r="BY99" s="248" t="s">
        <v>427</v>
      </c>
      <c r="BZ99" s="248" t="s">
        <v>428</v>
      </c>
      <c r="CA99" s="233"/>
      <c r="CB99" s="233"/>
      <c r="CC99" s="233"/>
    </row>
    <row r="100" spans="2:81" ht="35.25" customHeight="1">
      <c r="B100" s="211"/>
      <c r="P100" s="230"/>
      <c r="Q100" s="224"/>
      <c r="R100" s="218"/>
      <c r="BB100" s="239" t="s">
        <v>862</v>
      </c>
      <c r="BD100" s="243" t="s">
        <v>1987</v>
      </c>
      <c r="BL100" s="233"/>
      <c r="BM100" s="233"/>
      <c r="BN100" s="233"/>
      <c r="BO100" s="233"/>
      <c r="BP100" s="233"/>
      <c r="BQ100" s="233"/>
      <c r="BR100" s="233"/>
      <c r="BS100" s="233"/>
      <c r="BT100" s="233"/>
      <c r="BU100" s="249" t="s">
        <v>1563</v>
      </c>
      <c r="BV100" s="250" t="s">
        <v>21</v>
      </c>
      <c r="BW100" s="248" t="s">
        <v>1396</v>
      </c>
      <c r="BX100" s="248" t="s">
        <v>1397</v>
      </c>
      <c r="BY100" s="248" t="s">
        <v>1398</v>
      </c>
      <c r="BZ100" s="248" t="s">
        <v>1399</v>
      </c>
      <c r="CA100" s="233"/>
      <c r="CB100" s="233"/>
      <c r="CC100" s="233"/>
    </row>
    <row r="101" spans="2:81" ht="35.25" customHeight="1">
      <c r="B101" s="211"/>
      <c r="P101" s="230"/>
      <c r="Q101" s="224"/>
      <c r="R101" s="218"/>
      <c r="BB101" s="239" t="s">
        <v>863</v>
      </c>
      <c r="BD101" s="243" t="s">
        <v>1988</v>
      </c>
      <c r="BL101" s="233"/>
      <c r="BM101" s="233"/>
      <c r="BN101" s="233"/>
      <c r="BO101" s="233"/>
      <c r="BP101" s="233"/>
      <c r="BQ101" s="233"/>
      <c r="BR101" s="233"/>
      <c r="BS101" s="233"/>
      <c r="BT101" s="233"/>
      <c r="BU101" s="249" t="s">
        <v>1352</v>
      </c>
      <c r="BV101" s="250" t="s">
        <v>22</v>
      </c>
      <c r="BW101" s="248" t="s">
        <v>1402</v>
      </c>
      <c r="BX101" s="248" t="s">
        <v>1403</v>
      </c>
      <c r="BY101" s="248" t="s">
        <v>1404</v>
      </c>
      <c r="BZ101" s="248" t="s">
        <v>1405</v>
      </c>
      <c r="CA101" s="233"/>
      <c r="CB101" s="233"/>
      <c r="CC101" s="233"/>
    </row>
    <row r="102" spans="2:81" ht="35.25" customHeight="1">
      <c r="B102" s="211"/>
      <c r="P102" s="230"/>
      <c r="Q102" s="224"/>
      <c r="R102" s="218"/>
      <c r="BB102" s="239" t="s">
        <v>864</v>
      </c>
      <c r="BD102" s="243" t="s">
        <v>1989</v>
      </c>
      <c r="BL102" s="233"/>
      <c r="BM102" s="233"/>
      <c r="BN102" s="233"/>
      <c r="BO102" s="233"/>
      <c r="BP102" s="233"/>
      <c r="BQ102" s="233"/>
      <c r="BR102" s="233"/>
      <c r="BS102" s="233"/>
      <c r="BT102" s="233"/>
      <c r="BU102" s="249" t="s">
        <v>2084</v>
      </c>
      <c r="BV102" s="250" t="s">
        <v>2085</v>
      </c>
      <c r="BW102" s="248" t="s">
        <v>1408</v>
      </c>
      <c r="BX102" s="248" t="s">
        <v>1409</v>
      </c>
      <c r="BY102" s="248" t="s">
        <v>1410</v>
      </c>
      <c r="BZ102" s="248" t="s">
        <v>1411</v>
      </c>
      <c r="CA102" s="233"/>
      <c r="CB102" s="233"/>
      <c r="CC102" s="233"/>
    </row>
    <row r="103" spans="2:81" ht="35.25" customHeight="1">
      <c r="B103" s="211"/>
      <c r="P103" s="230"/>
      <c r="Q103" s="224"/>
      <c r="R103" s="218"/>
      <c r="BB103" s="239" t="s">
        <v>865</v>
      </c>
      <c r="BD103" s="243" t="s">
        <v>821</v>
      </c>
      <c r="BL103" s="233"/>
      <c r="BM103" s="233"/>
      <c r="BN103" s="233"/>
      <c r="BO103" s="233"/>
      <c r="BP103" s="233"/>
      <c r="BQ103" s="233"/>
      <c r="BR103" s="233"/>
      <c r="BS103" s="233"/>
      <c r="BT103" s="233"/>
      <c r="BU103" s="249" t="s">
        <v>2086</v>
      </c>
      <c r="BV103" s="250" t="s">
        <v>2087</v>
      </c>
      <c r="BW103" s="248" t="s">
        <v>1414</v>
      </c>
      <c r="BX103" s="248" t="s">
        <v>1415</v>
      </c>
      <c r="BY103" s="248" t="s">
        <v>1416</v>
      </c>
      <c r="BZ103" s="248" t="s">
        <v>1417</v>
      </c>
      <c r="CA103" s="233"/>
      <c r="CB103" s="233"/>
      <c r="CC103" s="233"/>
    </row>
    <row r="104" spans="2:81" ht="22.5" customHeight="1">
      <c r="B104" s="211"/>
      <c r="BB104" s="239" t="s">
        <v>866</v>
      </c>
      <c r="BD104" s="243" t="s">
        <v>822</v>
      </c>
      <c r="BL104" s="233"/>
      <c r="BM104" s="233"/>
      <c r="BN104" s="233"/>
      <c r="BO104" s="233"/>
      <c r="BP104" s="233"/>
      <c r="BQ104" s="233"/>
      <c r="BR104" s="233"/>
      <c r="BS104" s="233"/>
      <c r="BT104" s="233"/>
      <c r="BU104" s="249" t="s">
        <v>2088</v>
      </c>
      <c r="BV104" s="250" t="s">
        <v>2089</v>
      </c>
      <c r="BW104" s="248" t="s">
        <v>1419</v>
      </c>
      <c r="BX104" s="248" t="s">
        <v>1420</v>
      </c>
      <c r="BY104" s="248" t="s">
        <v>1421</v>
      </c>
      <c r="BZ104" s="248" t="s">
        <v>1421</v>
      </c>
      <c r="CA104" s="233"/>
      <c r="CB104" s="233"/>
      <c r="CC104" s="233"/>
    </row>
    <row r="105" spans="2:81" ht="22.5" customHeight="1">
      <c r="B105" s="211"/>
      <c r="BB105" s="239" t="s">
        <v>867</v>
      </c>
      <c r="BD105" s="243" t="s">
        <v>823</v>
      </c>
      <c r="BL105" s="233"/>
      <c r="BM105" s="233"/>
      <c r="BN105" s="233"/>
      <c r="BO105" s="233"/>
      <c r="BP105" s="233"/>
      <c r="BQ105" s="233"/>
      <c r="BR105" s="233"/>
      <c r="BS105" s="233"/>
      <c r="BT105" s="233"/>
      <c r="BU105" s="249" t="s">
        <v>2090</v>
      </c>
      <c r="BV105" s="250" t="s">
        <v>2091</v>
      </c>
      <c r="BW105" s="248" t="s">
        <v>1424</v>
      </c>
      <c r="BX105" s="248" t="s">
        <v>1425</v>
      </c>
      <c r="BY105" s="248" t="s">
        <v>1426</v>
      </c>
      <c r="BZ105" s="248" t="s">
        <v>1427</v>
      </c>
      <c r="CA105" s="233"/>
      <c r="CB105" s="233"/>
      <c r="CC105" s="233"/>
    </row>
    <row r="106" spans="2:81" ht="22.5" customHeight="1">
      <c r="B106" s="211"/>
      <c r="BB106" s="239" t="s">
        <v>868</v>
      </c>
      <c r="BD106" s="243" t="s">
        <v>824</v>
      </c>
      <c r="BL106" s="233"/>
      <c r="BM106" s="233"/>
      <c r="BN106" s="233"/>
      <c r="BO106" s="233"/>
      <c r="BP106" s="233"/>
      <c r="BQ106" s="233"/>
      <c r="BR106" s="233"/>
      <c r="BS106" s="233"/>
      <c r="BT106" s="233"/>
      <c r="BU106" s="249" t="s">
        <v>2092</v>
      </c>
      <c r="BV106" s="250" t="s">
        <v>2093</v>
      </c>
      <c r="BW106" s="248" t="s">
        <v>1429</v>
      </c>
      <c r="BX106" s="248" t="s">
        <v>1430</v>
      </c>
      <c r="BY106" s="248" t="s">
        <v>1431</v>
      </c>
      <c r="BZ106" s="248" t="s">
        <v>1432</v>
      </c>
      <c r="CA106" s="233"/>
      <c r="CB106" s="233"/>
      <c r="CC106" s="233"/>
    </row>
    <row r="107" spans="2:81" ht="22.5" customHeight="1">
      <c r="BB107" s="239" t="s">
        <v>869</v>
      </c>
      <c r="BD107" s="243" t="s">
        <v>825</v>
      </c>
      <c r="BL107" s="233"/>
      <c r="BM107" s="233"/>
      <c r="BN107" s="233"/>
      <c r="BO107" s="233"/>
      <c r="BP107" s="233"/>
      <c r="BQ107" s="233"/>
      <c r="BR107" s="233"/>
      <c r="BS107" s="233"/>
      <c r="BT107" s="233"/>
      <c r="BU107" s="249" t="s">
        <v>2094</v>
      </c>
      <c r="BV107" s="250" t="s">
        <v>2095</v>
      </c>
      <c r="BW107" s="248" t="s">
        <v>967</v>
      </c>
      <c r="BX107" s="248" t="s">
        <v>968</v>
      </c>
      <c r="BY107" s="248" t="s">
        <v>969</v>
      </c>
      <c r="BZ107" s="248" t="s">
        <v>970</v>
      </c>
      <c r="CA107" s="233"/>
      <c r="CB107" s="233"/>
      <c r="CC107" s="233"/>
    </row>
    <row r="108" spans="2:81">
      <c r="BB108" s="236"/>
      <c r="BD108" s="243" t="s">
        <v>826</v>
      </c>
      <c r="BL108" s="233"/>
      <c r="BM108" s="233"/>
      <c r="BN108" s="233"/>
      <c r="BO108" s="233"/>
      <c r="BP108" s="233"/>
      <c r="BQ108" s="233"/>
      <c r="BR108" s="233"/>
      <c r="BS108" s="233"/>
      <c r="BT108" s="233"/>
      <c r="BU108" s="249" t="s">
        <v>1368</v>
      </c>
      <c r="BV108" s="250" t="s">
        <v>25</v>
      </c>
      <c r="BW108" s="248" t="s">
        <v>451</v>
      </c>
      <c r="BX108" s="248" t="s">
        <v>452</v>
      </c>
      <c r="BY108" s="248" t="s">
        <v>453</v>
      </c>
      <c r="BZ108" s="248" t="s">
        <v>454</v>
      </c>
      <c r="CA108" s="233"/>
      <c r="CB108" s="233"/>
      <c r="CC108" s="233"/>
    </row>
    <row r="109" spans="2:81">
      <c r="BB109" s="236"/>
      <c r="BD109" s="243" t="s">
        <v>827</v>
      </c>
      <c r="BL109" s="233"/>
      <c r="BM109" s="233"/>
      <c r="BN109" s="233"/>
      <c r="BO109" s="233"/>
      <c r="BP109" s="233"/>
      <c r="BQ109" s="233"/>
      <c r="BR109" s="233"/>
      <c r="BS109" s="233"/>
      <c r="BT109" s="233"/>
      <c r="BU109" s="249" t="s">
        <v>1374</v>
      </c>
      <c r="BV109" s="250" t="s">
        <v>26</v>
      </c>
      <c r="BW109" s="248" t="s">
        <v>456</v>
      </c>
      <c r="BX109" s="248" t="s">
        <v>457</v>
      </c>
      <c r="BY109" s="248" t="s">
        <v>458</v>
      </c>
      <c r="BZ109" s="248" t="s">
        <v>458</v>
      </c>
      <c r="CA109" s="233"/>
      <c r="CB109" s="233"/>
      <c r="CC109" s="233"/>
    </row>
    <row r="110" spans="2:81">
      <c r="BD110" s="243" t="s">
        <v>828</v>
      </c>
      <c r="BL110" s="233"/>
      <c r="BM110" s="233"/>
      <c r="BN110" s="233"/>
      <c r="BO110" s="233"/>
      <c r="BP110" s="233"/>
      <c r="BQ110" s="233"/>
      <c r="BR110" s="233"/>
      <c r="BS110" s="233"/>
      <c r="BT110" s="233"/>
      <c r="BU110" s="249" t="s">
        <v>1379</v>
      </c>
      <c r="BV110" s="250" t="s">
        <v>27</v>
      </c>
      <c r="BW110" s="248" t="s">
        <v>460</v>
      </c>
      <c r="BX110" s="248" t="s">
        <v>461</v>
      </c>
      <c r="BY110" s="248" t="s">
        <v>462</v>
      </c>
      <c r="BZ110" s="248" t="s">
        <v>462</v>
      </c>
      <c r="CA110" s="233"/>
      <c r="CB110" s="233"/>
      <c r="CC110" s="233"/>
    </row>
    <row r="111" spans="2:81">
      <c r="BD111" s="243" t="s">
        <v>1990</v>
      </c>
      <c r="BL111" s="233"/>
      <c r="BM111" s="233"/>
      <c r="BN111" s="233"/>
      <c r="BO111" s="233"/>
      <c r="BP111" s="233"/>
      <c r="BQ111" s="233"/>
      <c r="BR111" s="233"/>
      <c r="BS111" s="233"/>
      <c r="BT111" s="233"/>
      <c r="BU111" s="249" t="s">
        <v>1586</v>
      </c>
      <c r="BV111" s="250" t="s">
        <v>28</v>
      </c>
      <c r="BW111" s="248" t="s">
        <v>465</v>
      </c>
      <c r="BX111" s="248" t="s">
        <v>466</v>
      </c>
      <c r="BY111" s="248" t="s">
        <v>467</v>
      </c>
      <c r="BZ111" s="248" t="s">
        <v>468</v>
      </c>
      <c r="CA111" s="233"/>
      <c r="CB111" s="233"/>
      <c r="CC111" s="233"/>
    </row>
    <row r="112" spans="2:81">
      <c r="BD112" s="243" t="s">
        <v>1991</v>
      </c>
      <c r="BL112" s="233"/>
      <c r="BM112" s="233"/>
      <c r="BN112" s="233"/>
      <c r="BO112" s="233"/>
      <c r="BP112" s="233"/>
      <c r="BQ112" s="233"/>
      <c r="BR112" s="233"/>
      <c r="BS112" s="233"/>
      <c r="BT112" s="233"/>
      <c r="BU112" s="249" t="s">
        <v>1591</v>
      </c>
      <c r="BV112" s="250" t="s">
        <v>1243</v>
      </c>
      <c r="BW112" s="248" t="s">
        <v>471</v>
      </c>
      <c r="BX112" s="248" t="s">
        <v>472</v>
      </c>
      <c r="BY112" s="248" t="s">
        <v>473</v>
      </c>
      <c r="BZ112" s="248" t="s">
        <v>474</v>
      </c>
      <c r="CA112" s="233"/>
      <c r="CB112" s="233"/>
      <c r="CC112" s="233"/>
    </row>
    <row r="113" spans="56:81">
      <c r="BD113" s="243" t="s">
        <v>1992</v>
      </c>
      <c r="BL113" s="233"/>
      <c r="BM113" s="233"/>
      <c r="BN113" s="233"/>
      <c r="BO113" s="233"/>
      <c r="BP113" s="233"/>
      <c r="BQ113" s="233"/>
      <c r="BR113" s="233"/>
      <c r="BS113" s="233"/>
      <c r="BT113" s="233"/>
      <c r="BU113" s="249" t="s">
        <v>2096</v>
      </c>
      <c r="BV113" s="250" t="s">
        <v>29</v>
      </c>
      <c r="BW113" s="248" t="s">
        <v>477</v>
      </c>
      <c r="BX113" s="248" t="s">
        <v>478</v>
      </c>
      <c r="BY113" s="248" t="s">
        <v>479</v>
      </c>
      <c r="BZ113" s="248" t="s">
        <v>480</v>
      </c>
      <c r="CA113" s="233"/>
      <c r="CB113" s="233"/>
      <c r="CC113" s="233"/>
    </row>
    <row r="114" spans="56:81">
      <c r="BD114" s="243" t="s">
        <v>1993</v>
      </c>
      <c r="BL114" s="233"/>
      <c r="BM114" s="233"/>
      <c r="BN114" s="233"/>
      <c r="BO114" s="233"/>
      <c r="BP114" s="233"/>
      <c r="BQ114" s="233"/>
      <c r="BR114" s="233"/>
      <c r="BS114" s="233"/>
      <c r="BT114" s="233"/>
      <c r="BU114" s="249" t="s">
        <v>1602</v>
      </c>
      <c r="BV114" s="250" t="s">
        <v>30</v>
      </c>
      <c r="BW114" s="248" t="s">
        <v>483</v>
      </c>
      <c r="BX114" s="248" t="s">
        <v>484</v>
      </c>
      <c r="BY114" s="248" t="s">
        <v>485</v>
      </c>
      <c r="BZ114" s="248" t="s">
        <v>485</v>
      </c>
      <c r="CA114" s="233"/>
      <c r="CB114" s="233"/>
      <c r="CC114" s="233"/>
    </row>
    <row r="115" spans="56:81">
      <c r="BD115" s="243" t="s">
        <v>829</v>
      </c>
      <c r="BL115" s="233"/>
      <c r="BM115" s="233"/>
      <c r="BN115" s="233"/>
      <c r="BO115" s="233"/>
      <c r="BP115" s="233"/>
      <c r="BQ115" s="233"/>
      <c r="BR115" s="233"/>
      <c r="BS115" s="233"/>
      <c r="BT115" s="233"/>
      <c r="BU115" s="249" t="s">
        <v>1608</v>
      </c>
      <c r="BV115" s="250" t="s">
        <v>818</v>
      </c>
      <c r="BW115" s="248" t="s">
        <v>488</v>
      </c>
      <c r="BX115" s="248" t="s">
        <v>489</v>
      </c>
      <c r="BY115" s="248" t="s">
        <v>490</v>
      </c>
      <c r="BZ115" s="248" t="s">
        <v>491</v>
      </c>
      <c r="CA115" s="233"/>
      <c r="CB115" s="233"/>
      <c r="CC115" s="233"/>
    </row>
    <row r="116" spans="56:81">
      <c r="BD116" s="243" t="s">
        <v>830</v>
      </c>
      <c r="BL116" s="233"/>
      <c r="BM116" s="233"/>
      <c r="BN116" s="233"/>
      <c r="BO116" s="233"/>
      <c r="BP116" s="233"/>
      <c r="BQ116" s="233"/>
      <c r="BR116" s="233"/>
      <c r="BS116" s="233"/>
      <c r="BT116" s="233"/>
      <c r="BU116" s="249" t="s">
        <v>1614</v>
      </c>
      <c r="BV116" s="250" t="s">
        <v>819</v>
      </c>
      <c r="BW116" s="248" t="s">
        <v>494</v>
      </c>
      <c r="BX116" s="248" t="s">
        <v>495</v>
      </c>
      <c r="BY116" s="248" t="s">
        <v>496</v>
      </c>
      <c r="BZ116" s="248" t="s">
        <v>497</v>
      </c>
      <c r="CA116" s="233"/>
      <c r="CB116" s="233"/>
      <c r="CC116" s="233"/>
    </row>
    <row r="117" spans="56:81">
      <c r="BD117" s="243" t="s">
        <v>831</v>
      </c>
      <c r="BL117" s="233"/>
      <c r="BM117" s="233"/>
      <c r="BN117" s="233"/>
      <c r="BO117" s="233"/>
      <c r="BP117" s="233"/>
      <c r="BQ117" s="233"/>
      <c r="BR117" s="233"/>
      <c r="BS117" s="233"/>
      <c r="BT117" s="233"/>
      <c r="BU117" s="249" t="s">
        <v>1618</v>
      </c>
      <c r="BV117" s="250" t="s">
        <v>2097</v>
      </c>
      <c r="BW117" s="248" t="s">
        <v>989</v>
      </c>
      <c r="BX117" s="248" t="s">
        <v>990</v>
      </c>
      <c r="BY117" s="248" t="s">
        <v>991</v>
      </c>
      <c r="BZ117" s="248" t="s">
        <v>992</v>
      </c>
      <c r="CA117" s="233"/>
      <c r="CB117" s="233"/>
      <c r="CC117" s="233"/>
    </row>
    <row r="118" spans="56:81">
      <c r="BD118" s="243" t="s">
        <v>832</v>
      </c>
      <c r="BL118" s="233"/>
      <c r="BM118" s="233"/>
      <c r="BN118" s="233"/>
      <c r="BO118" s="233"/>
      <c r="BP118" s="233"/>
      <c r="BQ118" s="233"/>
      <c r="BR118" s="233"/>
      <c r="BS118" s="233"/>
      <c r="BT118" s="233"/>
      <c r="BU118" s="249" t="s">
        <v>418</v>
      </c>
      <c r="BV118" s="250" t="s">
        <v>820</v>
      </c>
      <c r="BW118" s="248" t="s">
        <v>994</v>
      </c>
      <c r="BX118" s="248" t="s">
        <v>995</v>
      </c>
      <c r="BY118" s="248" t="s">
        <v>996</v>
      </c>
      <c r="BZ118" s="248" t="s">
        <v>997</v>
      </c>
      <c r="CA118" s="233"/>
      <c r="CB118" s="233"/>
      <c r="CC118" s="233"/>
    </row>
    <row r="119" spans="56:81">
      <c r="BD119" s="243" t="s">
        <v>833</v>
      </c>
      <c r="BL119" s="233"/>
      <c r="BM119" s="233"/>
      <c r="BN119" s="233"/>
      <c r="BO119" s="233"/>
      <c r="BP119" s="233"/>
      <c r="BQ119" s="233"/>
      <c r="BR119" s="233"/>
      <c r="BS119" s="233"/>
      <c r="BT119" s="233"/>
      <c r="BU119" s="249" t="s">
        <v>2098</v>
      </c>
      <c r="BV119" s="250" t="s">
        <v>2099</v>
      </c>
      <c r="BW119" s="248" t="s">
        <v>999</v>
      </c>
      <c r="BX119" s="248" t="s">
        <v>1000</v>
      </c>
      <c r="BY119" s="248" t="s">
        <v>1001</v>
      </c>
      <c r="BZ119" s="248" t="s">
        <v>1002</v>
      </c>
      <c r="CA119" s="233"/>
      <c r="CB119" s="233"/>
      <c r="CC119" s="233"/>
    </row>
    <row r="120" spans="56:81">
      <c r="BD120" s="243" t="s">
        <v>55</v>
      </c>
      <c r="BL120" s="233"/>
      <c r="BM120" s="233"/>
      <c r="BN120" s="233"/>
      <c r="BO120" s="233"/>
      <c r="BP120" s="233"/>
      <c r="BQ120" s="233"/>
      <c r="BR120" s="233"/>
      <c r="BS120" s="233"/>
      <c r="BT120" s="233"/>
      <c r="BU120" s="249" t="s">
        <v>2100</v>
      </c>
      <c r="BV120" s="250" t="s">
        <v>2101</v>
      </c>
      <c r="BW120" s="248" t="s">
        <v>1004</v>
      </c>
      <c r="BX120" s="248" t="s">
        <v>1005</v>
      </c>
      <c r="BY120" s="248" t="s">
        <v>1006</v>
      </c>
      <c r="BZ120" s="248" t="s">
        <v>1006</v>
      </c>
      <c r="CA120" s="233"/>
      <c r="CB120" s="233"/>
      <c r="CC120" s="233"/>
    </row>
    <row r="121" spans="56:81">
      <c r="BD121" s="243" t="s">
        <v>56</v>
      </c>
      <c r="BL121" s="233"/>
      <c r="BM121" s="233"/>
      <c r="BN121" s="233"/>
      <c r="BO121" s="233"/>
      <c r="BP121" s="233"/>
      <c r="BQ121" s="233"/>
      <c r="BR121" s="233"/>
      <c r="BS121" s="233"/>
      <c r="BT121" s="233"/>
      <c r="BU121" s="249" t="s">
        <v>2102</v>
      </c>
      <c r="BV121" s="250" t="s">
        <v>2103</v>
      </c>
      <c r="BW121" s="248" t="s">
        <v>1008</v>
      </c>
      <c r="BX121" s="248" t="s">
        <v>1009</v>
      </c>
      <c r="BY121" s="248" t="s">
        <v>1010</v>
      </c>
      <c r="BZ121" s="248" t="s">
        <v>1011</v>
      </c>
      <c r="CA121" s="233"/>
      <c r="CB121" s="233"/>
      <c r="CC121" s="233"/>
    </row>
    <row r="122" spans="56:81">
      <c r="BD122" s="243" t="s">
        <v>57</v>
      </c>
      <c r="BL122" s="233"/>
      <c r="BM122" s="233"/>
      <c r="BN122" s="233"/>
      <c r="BO122" s="233"/>
      <c r="BP122" s="233"/>
      <c r="BQ122" s="233"/>
      <c r="BR122" s="233"/>
      <c r="BS122" s="233"/>
      <c r="BT122" s="233"/>
      <c r="BU122" s="249" t="s">
        <v>2104</v>
      </c>
      <c r="BV122" s="250" t="s">
        <v>2105</v>
      </c>
      <c r="BW122" s="248" t="s">
        <v>1013</v>
      </c>
      <c r="BX122" s="248" t="s">
        <v>1014</v>
      </c>
      <c r="BY122" s="248" t="s">
        <v>1015</v>
      </c>
      <c r="BZ122" s="248" t="s">
        <v>1016</v>
      </c>
      <c r="CA122" s="233"/>
      <c r="CB122" s="233"/>
      <c r="CC122" s="233"/>
    </row>
    <row r="123" spans="56:81">
      <c r="BD123" s="243" t="s">
        <v>58</v>
      </c>
      <c r="BL123" s="233"/>
      <c r="BM123" s="233"/>
      <c r="BN123" s="233"/>
      <c r="BO123" s="233"/>
      <c r="BP123" s="233"/>
      <c r="BQ123" s="233"/>
      <c r="BR123" s="233"/>
      <c r="BS123" s="233"/>
      <c r="BT123" s="233"/>
      <c r="BU123" s="249" t="s">
        <v>1400</v>
      </c>
      <c r="BV123" s="250" t="s">
        <v>1401</v>
      </c>
      <c r="BW123" s="248" t="s">
        <v>1019</v>
      </c>
      <c r="BX123" s="248" t="s">
        <v>1020</v>
      </c>
      <c r="BY123" s="248" t="s">
        <v>1021</v>
      </c>
      <c r="BZ123" s="248" t="s">
        <v>1022</v>
      </c>
      <c r="CA123" s="233"/>
      <c r="CB123" s="233"/>
      <c r="CC123" s="233"/>
    </row>
    <row r="124" spans="56:81">
      <c r="BD124" s="243" t="s">
        <v>59</v>
      </c>
      <c r="BL124" s="233"/>
      <c r="BM124" s="233"/>
      <c r="BN124" s="233"/>
      <c r="BO124" s="233"/>
      <c r="BP124" s="233"/>
      <c r="BQ124" s="233"/>
      <c r="BR124" s="233"/>
      <c r="BS124" s="233"/>
      <c r="BT124" s="233"/>
      <c r="BU124" s="249" t="s">
        <v>2106</v>
      </c>
      <c r="BV124" s="250" t="s">
        <v>2107</v>
      </c>
      <c r="BW124" s="248" t="s">
        <v>1025</v>
      </c>
      <c r="BX124" s="248" t="s">
        <v>1026</v>
      </c>
      <c r="BY124" s="248" t="s">
        <v>1027</v>
      </c>
      <c r="BZ124" s="248" t="s">
        <v>1028</v>
      </c>
      <c r="CA124" s="233"/>
      <c r="CB124" s="233"/>
      <c r="CC124" s="233"/>
    </row>
    <row r="125" spans="56:81">
      <c r="BD125" s="243" t="s">
        <v>1994</v>
      </c>
      <c r="BL125" s="233"/>
      <c r="BM125" s="233"/>
      <c r="BN125" s="233"/>
      <c r="BO125" s="233"/>
      <c r="BP125" s="233"/>
      <c r="BQ125" s="233"/>
      <c r="BR125" s="233"/>
      <c r="BS125" s="233"/>
      <c r="BT125" s="233"/>
      <c r="BU125" s="249" t="s">
        <v>2108</v>
      </c>
      <c r="BV125" s="250" t="s">
        <v>2109</v>
      </c>
      <c r="BW125" s="248" t="s">
        <v>1031</v>
      </c>
      <c r="BX125" s="248" t="s">
        <v>1032</v>
      </c>
      <c r="BY125" s="248" t="s">
        <v>1033</v>
      </c>
      <c r="BZ125" s="248" t="s">
        <v>1034</v>
      </c>
      <c r="CA125" s="233"/>
      <c r="CB125" s="233"/>
      <c r="CC125" s="233"/>
    </row>
    <row r="126" spans="56:81">
      <c r="BD126" s="243" t="s">
        <v>60</v>
      </c>
      <c r="BL126" s="233"/>
      <c r="BM126" s="233"/>
      <c r="BN126" s="233"/>
      <c r="BO126" s="233"/>
      <c r="BP126" s="233"/>
      <c r="BQ126" s="233"/>
      <c r="BR126" s="233"/>
      <c r="BS126" s="233"/>
      <c r="BT126" s="233"/>
      <c r="BU126" s="249" t="s">
        <v>1412</v>
      </c>
      <c r="BV126" s="250" t="s">
        <v>821</v>
      </c>
      <c r="BW126" s="248" t="s">
        <v>1036</v>
      </c>
      <c r="BX126" s="248" t="s">
        <v>1037</v>
      </c>
      <c r="BY126" s="248" t="s">
        <v>1038</v>
      </c>
      <c r="BZ126" s="248" t="s">
        <v>1038</v>
      </c>
      <c r="CA126" s="233"/>
      <c r="CB126" s="233"/>
      <c r="CC126" s="233"/>
    </row>
    <row r="127" spans="56:81">
      <c r="BD127" s="243" t="s">
        <v>61</v>
      </c>
      <c r="BL127" s="233"/>
      <c r="BM127" s="233"/>
      <c r="BN127" s="233"/>
      <c r="BO127" s="233"/>
      <c r="BP127" s="233"/>
      <c r="BQ127" s="233"/>
      <c r="BR127" s="233"/>
      <c r="BS127" s="233"/>
      <c r="BT127" s="233"/>
      <c r="BU127" s="249" t="s">
        <v>1418</v>
      </c>
      <c r="BV127" s="250" t="s">
        <v>822</v>
      </c>
      <c r="BW127" s="248" t="s">
        <v>1040</v>
      </c>
      <c r="BX127" s="248" t="s">
        <v>1041</v>
      </c>
      <c r="BY127" s="248" t="s">
        <v>1042</v>
      </c>
      <c r="BZ127" s="248" t="s">
        <v>1043</v>
      </c>
      <c r="CA127" s="233"/>
      <c r="CB127" s="233"/>
      <c r="CC127" s="233"/>
    </row>
    <row r="128" spans="56:81">
      <c r="BD128" s="243" t="s">
        <v>62</v>
      </c>
      <c r="BL128" s="233"/>
      <c r="BM128" s="233"/>
      <c r="BN128" s="233"/>
      <c r="BO128" s="233"/>
      <c r="BP128" s="233"/>
      <c r="BQ128" s="233"/>
      <c r="BR128" s="233"/>
      <c r="BS128" s="233"/>
      <c r="BT128" s="233"/>
      <c r="BU128" s="249" t="s">
        <v>2110</v>
      </c>
      <c r="BV128" s="250" t="s">
        <v>2111</v>
      </c>
      <c r="BW128" s="248" t="s">
        <v>1045</v>
      </c>
      <c r="BX128" s="248" t="s">
        <v>1046</v>
      </c>
      <c r="BY128" s="248" t="s">
        <v>511</v>
      </c>
      <c r="BZ128" s="248" t="s">
        <v>512</v>
      </c>
      <c r="CA128" s="233"/>
      <c r="CB128" s="233"/>
      <c r="CC128" s="233"/>
    </row>
    <row r="129" spans="56:81">
      <c r="BD129" s="243" t="s">
        <v>63</v>
      </c>
      <c r="BL129" s="233"/>
      <c r="BM129" s="233"/>
      <c r="BN129" s="233"/>
      <c r="BO129" s="233"/>
      <c r="BP129" s="233"/>
      <c r="BQ129" s="233"/>
      <c r="BR129" s="233"/>
      <c r="BS129" s="233"/>
      <c r="BT129" s="233"/>
      <c r="BU129" s="249" t="s">
        <v>2112</v>
      </c>
      <c r="BV129" s="250" t="s">
        <v>2113</v>
      </c>
      <c r="BW129" s="248" t="s">
        <v>514</v>
      </c>
      <c r="BX129" s="248" t="s">
        <v>515</v>
      </c>
      <c r="BY129" s="248" t="s">
        <v>516</v>
      </c>
      <c r="BZ129" s="248" t="s">
        <v>517</v>
      </c>
      <c r="CA129" s="233"/>
      <c r="CB129" s="233"/>
      <c r="CC129" s="233"/>
    </row>
    <row r="130" spans="56:81">
      <c r="BD130" s="243" t="s">
        <v>64</v>
      </c>
      <c r="BL130" s="233"/>
      <c r="BM130" s="233"/>
      <c r="BN130" s="233"/>
      <c r="BO130" s="233"/>
      <c r="BP130" s="233"/>
      <c r="BQ130" s="233"/>
      <c r="BR130" s="233"/>
      <c r="BS130" s="233"/>
      <c r="BT130" s="233"/>
      <c r="BU130" s="249" t="s">
        <v>2114</v>
      </c>
      <c r="BV130" s="250" t="s">
        <v>2115</v>
      </c>
      <c r="BW130" s="248" t="s">
        <v>519</v>
      </c>
      <c r="BX130" s="248" t="s">
        <v>520</v>
      </c>
      <c r="BY130" s="248" t="s">
        <v>521</v>
      </c>
      <c r="BZ130" s="248" t="s">
        <v>522</v>
      </c>
      <c r="CA130" s="233"/>
      <c r="CB130" s="233"/>
      <c r="CC130" s="233"/>
    </row>
    <row r="131" spans="56:81">
      <c r="BD131" s="243" t="s">
        <v>65</v>
      </c>
      <c r="BL131" s="233"/>
      <c r="BM131" s="233"/>
      <c r="BN131" s="233"/>
      <c r="BO131" s="233"/>
      <c r="BP131" s="233"/>
      <c r="BQ131" s="233"/>
      <c r="BR131" s="233"/>
      <c r="BS131" s="233"/>
      <c r="BT131" s="233"/>
      <c r="BU131" s="249" t="s">
        <v>2116</v>
      </c>
      <c r="BV131" s="250" t="s">
        <v>2117</v>
      </c>
      <c r="BW131" s="248" t="s">
        <v>524</v>
      </c>
      <c r="BX131" s="248" t="s">
        <v>525</v>
      </c>
      <c r="BY131" s="248" t="s">
        <v>526</v>
      </c>
      <c r="BZ131" s="248" t="s">
        <v>527</v>
      </c>
      <c r="CA131" s="233"/>
      <c r="CB131" s="233"/>
      <c r="CC131" s="233"/>
    </row>
    <row r="132" spans="56:81">
      <c r="BD132" s="243" t="s">
        <v>1995</v>
      </c>
      <c r="BL132" s="233"/>
      <c r="BM132" s="233"/>
      <c r="BN132" s="233"/>
      <c r="BO132" s="233"/>
      <c r="BP132" s="233"/>
      <c r="BQ132" s="233"/>
      <c r="BR132" s="233"/>
      <c r="BS132" s="233"/>
      <c r="BT132" s="233"/>
      <c r="BU132" s="249" t="s">
        <v>1433</v>
      </c>
      <c r="BV132" s="250" t="s">
        <v>825</v>
      </c>
      <c r="BW132" s="248" t="s">
        <v>530</v>
      </c>
      <c r="BX132" s="248" t="s">
        <v>531</v>
      </c>
      <c r="BY132" s="248" t="s">
        <v>532</v>
      </c>
      <c r="BZ132" s="248" t="s">
        <v>533</v>
      </c>
      <c r="CA132" s="233"/>
      <c r="CB132" s="233"/>
      <c r="CC132" s="233"/>
    </row>
    <row r="133" spans="56:81">
      <c r="BD133" s="243" t="s">
        <v>1996</v>
      </c>
      <c r="BL133" s="233"/>
      <c r="BM133" s="233"/>
      <c r="BN133" s="233"/>
      <c r="BO133" s="233"/>
      <c r="BP133" s="233"/>
      <c r="BQ133" s="233"/>
      <c r="BR133" s="233"/>
      <c r="BS133" s="233"/>
      <c r="BT133" s="233"/>
      <c r="BU133" s="249" t="s">
        <v>2118</v>
      </c>
      <c r="BV133" s="250" t="s">
        <v>2119</v>
      </c>
      <c r="BW133" s="248" t="s">
        <v>1843</v>
      </c>
      <c r="BX133" s="248" t="s">
        <v>1844</v>
      </c>
      <c r="BY133" s="248" t="s">
        <v>1845</v>
      </c>
      <c r="BZ133" s="248" t="s">
        <v>1846</v>
      </c>
      <c r="CA133" s="233"/>
      <c r="CB133" s="233"/>
      <c r="CC133" s="233"/>
    </row>
    <row r="134" spans="56:81">
      <c r="BD134" s="243" t="s">
        <v>66</v>
      </c>
      <c r="BL134" s="233"/>
      <c r="BM134" s="233"/>
      <c r="BN134" s="233"/>
      <c r="BO134" s="233"/>
      <c r="BP134" s="233"/>
      <c r="BQ134" s="233"/>
      <c r="BR134" s="233"/>
      <c r="BS134" s="233"/>
      <c r="BT134" s="233"/>
      <c r="BU134" s="249" t="s">
        <v>2120</v>
      </c>
      <c r="BV134" s="250" t="s">
        <v>2121</v>
      </c>
      <c r="BW134" s="248" t="s">
        <v>1848</v>
      </c>
      <c r="BX134" s="248" t="s">
        <v>1849</v>
      </c>
      <c r="BY134" s="248" t="s">
        <v>1850</v>
      </c>
      <c r="BZ134" s="248" t="s">
        <v>1851</v>
      </c>
      <c r="CA134" s="233"/>
      <c r="CB134" s="233"/>
      <c r="CC134" s="233"/>
    </row>
    <row r="135" spans="56:81">
      <c r="BD135" s="243" t="s">
        <v>67</v>
      </c>
      <c r="BL135" s="233"/>
      <c r="BM135" s="233"/>
      <c r="BN135" s="233"/>
      <c r="BO135" s="233"/>
      <c r="BP135" s="233"/>
      <c r="BQ135" s="233"/>
      <c r="BR135" s="233"/>
      <c r="BS135" s="233"/>
      <c r="BT135" s="233"/>
      <c r="BU135" s="249" t="s">
        <v>455</v>
      </c>
      <c r="BV135" s="250" t="s">
        <v>827</v>
      </c>
      <c r="BW135" s="248" t="s">
        <v>1853</v>
      </c>
      <c r="BX135" s="248" t="s">
        <v>1854</v>
      </c>
      <c r="BY135" s="248" t="s">
        <v>1855</v>
      </c>
      <c r="BZ135" s="248" t="s">
        <v>1856</v>
      </c>
      <c r="CA135" s="233"/>
      <c r="CB135" s="233"/>
      <c r="CC135" s="233"/>
    </row>
    <row r="136" spans="56:81">
      <c r="BD136" s="243" t="s">
        <v>1331</v>
      </c>
      <c r="BL136" s="233"/>
      <c r="BM136" s="233"/>
      <c r="BN136" s="233"/>
      <c r="BO136" s="233"/>
      <c r="BP136" s="233"/>
      <c r="BQ136" s="233"/>
      <c r="BR136" s="233"/>
      <c r="BS136" s="233"/>
      <c r="BT136" s="233"/>
      <c r="BU136" s="249" t="s">
        <v>459</v>
      </c>
      <c r="BV136" s="250" t="s">
        <v>828</v>
      </c>
      <c r="BW136" s="248" t="s">
        <v>1858</v>
      </c>
      <c r="BX136" s="248" t="s">
        <v>1859</v>
      </c>
      <c r="BY136" s="248" t="s">
        <v>1860</v>
      </c>
      <c r="BZ136" s="248" t="s">
        <v>1861</v>
      </c>
      <c r="CA136" s="233"/>
      <c r="CB136" s="233"/>
      <c r="CC136" s="233"/>
    </row>
    <row r="137" spans="56:81">
      <c r="BD137" s="243" t="s">
        <v>1332</v>
      </c>
      <c r="BL137" s="233"/>
      <c r="BM137" s="233"/>
      <c r="BN137" s="233"/>
      <c r="BO137" s="233"/>
      <c r="BP137" s="233"/>
      <c r="BQ137" s="233"/>
      <c r="BR137" s="233"/>
      <c r="BS137" s="233"/>
      <c r="BT137" s="233"/>
      <c r="BU137" s="249" t="s">
        <v>463</v>
      </c>
      <c r="BV137" s="250" t="s">
        <v>2122</v>
      </c>
      <c r="BW137" s="248" t="s">
        <v>1863</v>
      </c>
      <c r="BX137" s="248" t="s">
        <v>1864</v>
      </c>
      <c r="BY137" s="248" t="s">
        <v>1865</v>
      </c>
      <c r="BZ137" s="248" t="s">
        <v>1866</v>
      </c>
      <c r="CA137" s="233"/>
      <c r="CB137" s="233"/>
      <c r="CC137" s="233"/>
    </row>
    <row r="138" spans="56:81">
      <c r="BD138" s="243" t="s">
        <v>1333</v>
      </c>
      <c r="BL138" s="233"/>
      <c r="BM138" s="233"/>
      <c r="BN138" s="233"/>
      <c r="BO138" s="233"/>
      <c r="BP138" s="233"/>
      <c r="BQ138" s="233"/>
      <c r="BR138" s="233"/>
      <c r="BS138" s="233"/>
      <c r="BT138" s="233"/>
      <c r="BU138" s="249" t="s">
        <v>469</v>
      </c>
      <c r="BV138" s="250" t="s">
        <v>2123</v>
      </c>
      <c r="BW138" s="248" t="s">
        <v>1868</v>
      </c>
      <c r="BX138" s="248" t="s">
        <v>1869</v>
      </c>
      <c r="BY138" s="248" t="s">
        <v>1870</v>
      </c>
      <c r="BZ138" s="248" t="s">
        <v>1871</v>
      </c>
      <c r="CA138" s="233"/>
      <c r="CB138" s="233"/>
      <c r="CC138" s="233"/>
    </row>
    <row r="139" spans="56:81">
      <c r="BD139" s="243" t="s">
        <v>1334</v>
      </c>
      <c r="BL139" s="233"/>
      <c r="BM139" s="233"/>
      <c r="BN139" s="233"/>
      <c r="BO139" s="233"/>
      <c r="BP139" s="233"/>
      <c r="BQ139" s="233"/>
      <c r="BR139" s="233"/>
      <c r="BS139" s="233"/>
      <c r="BT139" s="233"/>
      <c r="BU139" s="249" t="s">
        <v>475</v>
      </c>
      <c r="BV139" s="250" t="s">
        <v>476</v>
      </c>
      <c r="BW139" s="248" t="s">
        <v>1873</v>
      </c>
      <c r="BX139" s="248" t="s">
        <v>1874</v>
      </c>
      <c r="BY139" s="248" t="s">
        <v>1875</v>
      </c>
      <c r="BZ139" s="248" t="s">
        <v>1875</v>
      </c>
      <c r="CA139" s="233"/>
      <c r="CB139" s="233"/>
      <c r="CC139" s="233"/>
    </row>
    <row r="140" spans="56:81">
      <c r="BD140" s="243" t="s">
        <v>1997</v>
      </c>
      <c r="BL140" s="233"/>
      <c r="BM140" s="233"/>
      <c r="BN140" s="233"/>
      <c r="BO140" s="233"/>
      <c r="BP140" s="233"/>
      <c r="BQ140" s="233"/>
      <c r="BR140" s="233"/>
      <c r="BS140" s="233"/>
      <c r="BT140" s="233"/>
      <c r="BU140" s="249" t="s">
        <v>481</v>
      </c>
      <c r="BV140" s="250" t="s">
        <v>482</v>
      </c>
      <c r="BW140" s="248" t="s">
        <v>1115</v>
      </c>
      <c r="BX140" s="248" t="s">
        <v>1116</v>
      </c>
      <c r="BY140" s="248" t="s">
        <v>1117</v>
      </c>
      <c r="BZ140" s="248" t="s">
        <v>1117</v>
      </c>
      <c r="CA140" s="233"/>
      <c r="CB140" s="233"/>
      <c r="CC140" s="233"/>
    </row>
    <row r="141" spans="56:81">
      <c r="BD141" s="243" t="s">
        <v>1335</v>
      </c>
      <c r="BL141" s="233"/>
      <c r="BM141" s="233"/>
      <c r="BN141" s="233"/>
      <c r="BO141" s="233"/>
      <c r="BP141" s="233"/>
      <c r="BQ141" s="233"/>
      <c r="BR141" s="233"/>
      <c r="BS141" s="233"/>
      <c r="BT141" s="233"/>
      <c r="BU141" s="249" t="s">
        <v>486</v>
      </c>
      <c r="BV141" s="250" t="s">
        <v>829</v>
      </c>
      <c r="BW141" s="248" t="s">
        <v>1119</v>
      </c>
      <c r="BX141" s="248" t="s">
        <v>1120</v>
      </c>
      <c r="BY141" s="248" t="s">
        <v>1121</v>
      </c>
      <c r="BZ141" s="248" t="s">
        <v>1122</v>
      </c>
      <c r="CA141" s="233"/>
      <c r="CB141" s="233"/>
      <c r="CC141" s="233"/>
    </row>
    <row r="142" spans="56:81">
      <c r="BD142" s="243" t="s">
        <v>1336</v>
      </c>
      <c r="BL142" s="233"/>
      <c r="BM142" s="233"/>
      <c r="BN142" s="233"/>
      <c r="BO142" s="233"/>
      <c r="BP142" s="233"/>
      <c r="BQ142" s="233"/>
      <c r="BR142" s="233"/>
      <c r="BS142" s="233"/>
      <c r="BT142" s="233"/>
      <c r="BU142" s="249" t="s">
        <v>492</v>
      </c>
      <c r="BV142" s="250" t="s">
        <v>830</v>
      </c>
      <c r="BW142" s="248" t="s">
        <v>1125</v>
      </c>
      <c r="BX142" s="248" t="s">
        <v>1126</v>
      </c>
      <c r="BY142" s="248" t="s">
        <v>1127</v>
      </c>
      <c r="BZ142" s="248" t="s">
        <v>1128</v>
      </c>
      <c r="CA142" s="233"/>
      <c r="CB142" s="233"/>
      <c r="CC142" s="233"/>
    </row>
    <row r="143" spans="56:81">
      <c r="BD143" s="243" t="s">
        <v>1337</v>
      </c>
      <c r="BL143" s="233"/>
      <c r="BM143" s="233"/>
      <c r="BN143" s="233"/>
      <c r="BO143" s="233"/>
      <c r="BP143" s="233"/>
      <c r="BQ143" s="233"/>
      <c r="BR143" s="233"/>
      <c r="BS143" s="233"/>
      <c r="BT143" s="233"/>
      <c r="BU143" s="249" t="s">
        <v>987</v>
      </c>
      <c r="BV143" s="250" t="s">
        <v>831</v>
      </c>
      <c r="BW143" s="248" t="s">
        <v>1131</v>
      </c>
      <c r="BX143" s="248" t="s">
        <v>1132</v>
      </c>
      <c r="BY143" s="248" t="s">
        <v>1133</v>
      </c>
      <c r="BZ143" s="248" t="s">
        <v>1134</v>
      </c>
      <c r="CA143" s="233"/>
      <c r="CB143" s="233"/>
      <c r="CC143" s="233"/>
    </row>
    <row r="144" spans="56:81">
      <c r="BD144" s="243" t="s">
        <v>1998</v>
      </c>
      <c r="BL144" s="233"/>
      <c r="BM144" s="233"/>
      <c r="BN144" s="233"/>
      <c r="BO144" s="233"/>
      <c r="BP144" s="233"/>
      <c r="BQ144" s="233"/>
      <c r="BR144" s="233"/>
      <c r="BS144" s="233"/>
      <c r="BT144" s="233"/>
      <c r="BU144" s="249" t="s">
        <v>993</v>
      </c>
      <c r="BV144" s="250" t="s">
        <v>832</v>
      </c>
      <c r="BW144" s="248" t="s">
        <v>1137</v>
      </c>
      <c r="BX144" s="248" t="s">
        <v>1138</v>
      </c>
      <c r="BY144" s="248" t="s">
        <v>1139</v>
      </c>
      <c r="BZ144" s="248" t="s">
        <v>1140</v>
      </c>
      <c r="CA144" s="233"/>
      <c r="CB144" s="233"/>
      <c r="CC144" s="233"/>
    </row>
    <row r="145" spans="56:81">
      <c r="BD145" s="243" t="s">
        <v>1999</v>
      </c>
      <c r="BL145" s="233"/>
      <c r="BM145" s="233"/>
      <c r="BN145" s="233"/>
      <c r="BO145" s="233"/>
      <c r="BP145" s="233"/>
      <c r="BQ145" s="233"/>
      <c r="BR145" s="233"/>
      <c r="BS145" s="233"/>
      <c r="BT145" s="233"/>
      <c r="BU145" s="249" t="s">
        <v>2124</v>
      </c>
      <c r="BV145" s="250" t="s">
        <v>2125</v>
      </c>
      <c r="BW145" s="248" t="s">
        <v>1621</v>
      </c>
      <c r="BX145" s="248" t="s">
        <v>1622</v>
      </c>
      <c r="BY145" s="248" t="s">
        <v>1623</v>
      </c>
      <c r="BZ145" s="248" t="s">
        <v>1624</v>
      </c>
      <c r="CA145" s="233"/>
      <c r="CB145" s="233"/>
      <c r="CC145" s="233"/>
    </row>
    <row r="146" spans="56:81">
      <c r="BD146" s="243" t="s">
        <v>1338</v>
      </c>
      <c r="BL146" s="233"/>
      <c r="BM146" s="233"/>
      <c r="BN146" s="233"/>
      <c r="BO146" s="233"/>
      <c r="BP146" s="233"/>
      <c r="BQ146" s="233"/>
      <c r="BR146" s="233"/>
      <c r="BS146" s="233"/>
      <c r="BT146" s="233"/>
      <c r="BU146" s="249" t="s">
        <v>2126</v>
      </c>
      <c r="BV146" s="250" t="s">
        <v>2127</v>
      </c>
      <c r="BW146" s="248" t="s">
        <v>1626</v>
      </c>
      <c r="BX146" s="248" t="s">
        <v>1627</v>
      </c>
      <c r="BY146" s="248" t="s">
        <v>1628</v>
      </c>
      <c r="BZ146" s="248" t="s">
        <v>1629</v>
      </c>
      <c r="CA146" s="233"/>
      <c r="CB146" s="233"/>
      <c r="CC146" s="233"/>
    </row>
    <row r="147" spans="56:81">
      <c r="BD147" s="243" t="s">
        <v>1339</v>
      </c>
      <c r="BL147" s="233"/>
      <c r="BM147" s="233"/>
      <c r="BN147" s="233"/>
      <c r="BO147" s="233"/>
      <c r="BP147" s="233"/>
      <c r="BQ147" s="233"/>
      <c r="BR147" s="233"/>
      <c r="BS147" s="233"/>
      <c r="BT147" s="233"/>
      <c r="BU147" s="249" t="s">
        <v>2128</v>
      </c>
      <c r="BV147" s="250" t="s">
        <v>2129</v>
      </c>
      <c r="BW147" s="248" t="s">
        <v>1884</v>
      </c>
      <c r="BX147" s="248" t="s">
        <v>1885</v>
      </c>
      <c r="BY147" s="248" t="s">
        <v>1886</v>
      </c>
      <c r="BZ147" s="248" t="s">
        <v>1887</v>
      </c>
      <c r="CA147" s="233"/>
      <c r="CB147" s="233"/>
      <c r="CC147" s="233"/>
    </row>
    <row r="148" spans="56:81">
      <c r="BD148" s="243" t="s">
        <v>1340</v>
      </c>
      <c r="BL148" s="233"/>
      <c r="BM148" s="233"/>
      <c r="BN148" s="233"/>
      <c r="BO148" s="233"/>
      <c r="BP148" s="233"/>
      <c r="BQ148" s="233"/>
      <c r="BR148" s="233"/>
      <c r="BS148" s="233"/>
      <c r="BT148" s="233"/>
      <c r="BU148" s="249" t="s">
        <v>2130</v>
      </c>
      <c r="BV148" s="250" t="s">
        <v>2131</v>
      </c>
      <c r="BW148" s="248" t="s">
        <v>1889</v>
      </c>
      <c r="BX148" s="248" t="s">
        <v>1890</v>
      </c>
      <c r="BY148" s="248" t="s">
        <v>1891</v>
      </c>
      <c r="BZ148" s="248" t="s">
        <v>1892</v>
      </c>
      <c r="CA148" s="233"/>
      <c r="CB148" s="233"/>
      <c r="CC148" s="233"/>
    </row>
    <row r="149" spans="56:81">
      <c r="BD149" s="243" t="s">
        <v>1341</v>
      </c>
      <c r="BL149" s="233"/>
      <c r="BM149" s="233"/>
      <c r="BN149" s="233"/>
      <c r="BO149" s="233"/>
      <c r="BP149" s="233"/>
      <c r="BQ149" s="233"/>
      <c r="BR149" s="233"/>
      <c r="BS149" s="233"/>
      <c r="BT149" s="233"/>
      <c r="BU149" s="249" t="s">
        <v>1007</v>
      </c>
      <c r="BV149" s="250" t="s">
        <v>56</v>
      </c>
      <c r="BW149" s="248" t="s">
        <v>1895</v>
      </c>
      <c r="BX149" s="248" t="s">
        <v>1896</v>
      </c>
      <c r="BY149" s="248" t="s">
        <v>1897</v>
      </c>
      <c r="BZ149" s="248" t="s">
        <v>1898</v>
      </c>
      <c r="CA149" s="233"/>
      <c r="CB149" s="233"/>
      <c r="CC149" s="233"/>
    </row>
    <row r="150" spans="56:81">
      <c r="BD150" s="243" t="s">
        <v>1342</v>
      </c>
      <c r="BL150" s="233"/>
      <c r="BM150" s="233"/>
      <c r="BN150" s="233"/>
      <c r="BO150" s="233"/>
      <c r="BP150" s="233"/>
      <c r="BQ150" s="233"/>
      <c r="BR150" s="233"/>
      <c r="BS150" s="233"/>
      <c r="BT150" s="233"/>
      <c r="BU150" s="249" t="s">
        <v>2132</v>
      </c>
      <c r="BV150" s="250" t="s">
        <v>2133</v>
      </c>
      <c r="BW150" s="248" t="s">
        <v>1901</v>
      </c>
      <c r="BX150" s="248" t="s">
        <v>1902</v>
      </c>
      <c r="BY150" s="248" t="s">
        <v>1903</v>
      </c>
      <c r="BZ150" s="248" t="s">
        <v>1904</v>
      </c>
      <c r="CA150" s="233"/>
      <c r="CB150" s="233"/>
      <c r="CC150" s="233"/>
    </row>
    <row r="151" spans="56:81">
      <c r="BD151" s="243" t="s">
        <v>1343</v>
      </c>
      <c r="BL151" s="233"/>
      <c r="BM151" s="233"/>
      <c r="BN151" s="233"/>
      <c r="BO151" s="233"/>
      <c r="BP151" s="233"/>
      <c r="BQ151" s="233"/>
      <c r="BR151" s="233"/>
      <c r="BS151" s="233"/>
      <c r="BT151" s="233"/>
      <c r="BU151" s="249" t="s">
        <v>1017</v>
      </c>
      <c r="BV151" s="250" t="s">
        <v>58</v>
      </c>
      <c r="BW151" s="248" t="s">
        <v>1907</v>
      </c>
      <c r="BX151" s="248" t="s">
        <v>1666</v>
      </c>
      <c r="BY151" s="248" t="s">
        <v>1667</v>
      </c>
      <c r="BZ151" s="248" t="s">
        <v>1668</v>
      </c>
      <c r="CA151" s="233"/>
      <c r="CB151" s="233"/>
      <c r="CC151" s="233"/>
    </row>
    <row r="152" spans="56:81">
      <c r="BD152" s="243" t="s">
        <v>2000</v>
      </c>
      <c r="BL152" s="233"/>
      <c r="BM152" s="233"/>
      <c r="BN152" s="233"/>
      <c r="BO152" s="233"/>
      <c r="BP152" s="233"/>
      <c r="BQ152" s="233"/>
      <c r="BR152" s="233"/>
      <c r="BS152" s="233"/>
      <c r="BT152" s="233"/>
      <c r="BU152" s="249" t="s">
        <v>1023</v>
      </c>
      <c r="BV152" s="250" t="s">
        <v>59</v>
      </c>
      <c r="BW152" s="248" t="s">
        <v>1671</v>
      </c>
      <c r="BX152" s="248" t="s">
        <v>1672</v>
      </c>
      <c r="BY152" s="248" t="s">
        <v>1673</v>
      </c>
      <c r="BZ152" s="248" t="s">
        <v>1674</v>
      </c>
      <c r="CA152" s="233"/>
      <c r="CB152" s="233"/>
      <c r="CC152" s="233"/>
    </row>
    <row r="153" spans="56:81">
      <c r="BD153" s="243" t="s">
        <v>2001</v>
      </c>
      <c r="BL153" s="233"/>
      <c r="BM153" s="233"/>
      <c r="BN153" s="233"/>
      <c r="BO153" s="233"/>
      <c r="BP153" s="233"/>
      <c r="BQ153" s="233"/>
      <c r="BR153" s="233"/>
      <c r="BS153" s="233"/>
      <c r="BT153" s="233"/>
      <c r="BU153" s="249" t="s">
        <v>2134</v>
      </c>
      <c r="BV153" s="250" t="s">
        <v>2135</v>
      </c>
      <c r="BW153" s="248" t="s">
        <v>1677</v>
      </c>
      <c r="BX153" s="248" t="s">
        <v>1678</v>
      </c>
      <c r="BY153" s="248" t="s">
        <v>1679</v>
      </c>
      <c r="BZ153" s="248" t="s">
        <v>1680</v>
      </c>
      <c r="CA153" s="233"/>
      <c r="CB153" s="233"/>
      <c r="CC153" s="233"/>
    </row>
    <row r="154" spans="56:81">
      <c r="BD154" s="243" t="s">
        <v>2002</v>
      </c>
      <c r="BL154" s="233"/>
      <c r="BM154" s="233"/>
      <c r="BN154" s="233"/>
      <c r="BO154" s="233"/>
      <c r="BP154" s="233"/>
      <c r="BQ154" s="233"/>
      <c r="BR154" s="233"/>
      <c r="BS154" s="233"/>
      <c r="BT154" s="233"/>
      <c r="BU154" s="249" t="s">
        <v>2136</v>
      </c>
      <c r="BV154" s="250" t="s">
        <v>2137</v>
      </c>
      <c r="BW154" s="248" t="s">
        <v>1683</v>
      </c>
      <c r="BX154" s="248" t="s">
        <v>1684</v>
      </c>
      <c r="BY154" s="248" t="s">
        <v>1685</v>
      </c>
      <c r="BZ154" s="248" t="s">
        <v>1686</v>
      </c>
      <c r="CA154" s="233"/>
      <c r="CB154" s="233"/>
      <c r="CC154" s="233"/>
    </row>
    <row r="155" spans="56:81">
      <c r="BD155" s="243" t="s">
        <v>2003</v>
      </c>
      <c r="BL155" s="233"/>
      <c r="BM155" s="233"/>
      <c r="BN155" s="233"/>
      <c r="BO155" s="233"/>
      <c r="BP155" s="233"/>
      <c r="BQ155" s="233"/>
      <c r="BR155" s="233"/>
      <c r="BS155" s="233"/>
      <c r="BT155" s="233"/>
      <c r="BU155" s="249" t="s">
        <v>2138</v>
      </c>
      <c r="BV155" s="250" t="s">
        <v>2139</v>
      </c>
      <c r="BW155" s="248" t="s">
        <v>1689</v>
      </c>
      <c r="BX155" s="248" t="s">
        <v>1690</v>
      </c>
      <c r="BY155" s="248" t="s">
        <v>1691</v>
      </c>
      <c r="BZ155" s="248" t="s">
        <v>1692</v>
      </c>
      <c r="CA155" s="233"/>
      <c r="CB155" s="233"/>
      <c r="CC155" s="233"/>
    </row>
    <row r="156" spans="56:81">
      <c r="BD156" s="243" t="s">
        <v>1344</v>
      </c>
      <c r="BL156" s="233"/>
      <c r="BM156" s="233"/>
      <c r="BN156" s="233"/>
      <c r="BO156" s="233"/>
      <c r="BP156" s="233"/>
      <c r="BQ156" s="233"/>
      <c r="BR156" s="233"/>
      <c r="BS156" s="233"/>
      <c r="BT156" s="233"/>
      <c r="BU156" s="249" t="s">
        <v>2140</v>
      </c>
      <c r="BV156" s="250" t="s">
        <v>2141</v>
      </c>
      <c r="BW156" s="248" t="s">
        <v>1695</v>
      </c>
      <c r="BX156" s="248" t="s">
        <v>1696</v>
      </c>
      <c r="BY156" s="248" t="s">
        <v>1697</v>
      </c>
      <c r="BZ156" s="248" t="s">
        <v>1698</v>
      </c>
      <c r="CA156" s="233"/>
      <c r="CB156" s="233"/>
      <c r="CC156" s="233"/>
    </row>
    <row r="157" spans="56:81">
      <c r="BD157" s="243" t="s">
        <v>1345</v>
      </c>
      <c r="BL157" s="233"/>
      <c r="BM157" s="233"/>
      <c r="BN157" s="233"/>
      <c r="BO157" s="233"/>
      <c r="BP157" s="233"/>
      <c r="BQ157" s="233"/>
      <c r="BR157" s="233"/>
      <c r="BS157" s="233"/>
      <c r="BT157" s="233"/>
      <c r="BU157" s="249" t="s">
        <v>2142</v>
      </c>
      <c r="BV157" s="250" t="s">
        <v>2143</v>
      </c>
      <c r="BW157" s="248" t="s">
        <v>1700</v>
      </c>
      <c r="BX157" s="248" t="s">
        <v>1701</v>
      </c>
      <c r="BY157" s="248" t="s">
        <v>1702</v>
      </c>
      <c r="BZ157" s="248" t="s">
        <v>1703</v>
      </c>
      <c r="CA157" s="233"/>
      <c r="CB157" s="233"/>
      <c r="CC157" s="233"/>
    </row>
    <row r="158" spans="56:81">
      <c r="BD158" s="243" t="s">
        <v>1346</v>
      </c>
      <c r="BL158" s="233"/>
      <c r="BM158" s="233"/>
      <c r="BN158" s="233"/>
      <c r="BO158" s="233"/>
      <c r="BP158" s="233"/>
      <c r="BQ158" s="233"/>
      <c r="BR158" s="233"/>
      <c r="BS158" s="233"/>
      <c r="BT158" s="233"/>
      <c r="BU158" s="249" t="s">
        <v>2144</v>
      </c>
      <c r="BV158" s="250" t="s">
        <v>2145</v>
      </c>
      <c r="BW158" s="248" t="s">
        <v>1921</v>
      </c>
      <c r="BX158" s="248" t="s">
        <v>1922</v>
      </c>
      <c r="BY158" s="248" t="s">
        <v>1923</v>
      </c>
      <c r="BZ158" s="248" t="s">
        <v>1924</v>
      </c>
      <c r="CA158" s="233"/>
      <c r="CB158" s="233"/>
      <c r="CC158" s="233"/>
    </row>
    <row r="159" spans="56:81">
      <c r="BD159" s="243" t="s">
        <v>1347</v>
      </c>
      <c r="BL159" s="233"/>
      <c r="BM159" s="233"/>
      <c r="BN159" s="233"/>
      <c r="BO159" s="233"/>
      <c r="BP159" s="233"/>
      <c r="BQ159" s="233"/>
      <c r="BR159" s="233"/>
      <c r="BS159" s="233"/>
      <c r="BT159" s="233"/>
      <c r="BU159" s="249" t="s">
        <v>2146</v>
      </c>
      <c r="BV159" s="250" t="s">
        <v>2147</v>
      </c>
      <c r="BW159" s="248" t="s">
        <v>1926</v>
      </c>
      <c r="BX159" s="248" t="s">
        <v>1927</v>
      </c>
      <c r="BY159" s="248" t="s">
        <v>1928</v>
      </c>
      <c r="BZ159" s="248" t="s">
        <v>1929</v>
      </c>
      <c r="CA159" s="233"/>
      <c r="CB159" s="233"/>
      <c r="CC159" s="233"/>
    </row>
    <row r="160" spans="56:81">
      <c r="BD160" s="243" t="s">
        <v>838</v>
      </c>
      <c r="BL160" s="233"/>
      <c r="BM160" s="233"/>
      <c r="BN160" s="233"/>
      <c r="BO160" s="233"/>
      <c r="BP160" s="233"/>
      <c r="BQ160" s="233"/>
      <c r="BR160" s="233"/>
      <c r="BS160" s="233"/>
      <c r="BT160" s="233"/>
      <c r="BU160" s="249" t="s">
        <v>1044</v>
      </c>
      <c r="BV160" s="250" t="s">
        <v>62</v>
      </c>
      <c r="BW160" s="248" t="s">
        <v>1931</v>
      </c>
      <c r="BX160" s="248" t="s">
        <v>1932</v>
      </c>
      <c r="BY160" s="248" t="s">
        <v>1933</v>
      </c>
      <c r="BZ160" s="248" t="s">
        <v>1934</v>
      </c>
      <c r="CA160" s="233"/>
      <c r="CB160" s="233"/>
      <c r="CC160" s="233"/>
    </row>
    <row r="161" spans="56:81">
      <c r="BD161" s="243" t="s">
        <v>839</v>
      </c>
      <c r="BL161" s="233"/>
      <c r="BM161" s="233"/>
      <c r="BN161" s="233"/>
      <c r="BO161" s="233"/>
      <c r="BP161" s="233"/>
      <c r="BQ161" s="233"/>
      <c r="BR161" s="233"/>
      <c r="BS161" s="233"/>
      <c r="BT161" s="233"/>
      <c r="BU161" s="249" t="s">
        <v>2148</v>
      </c>
      <c r="BV161" s="250" t="s">
        <v>2149</v>
      </c>
      <c r="BW161" s="248" t="s">
        <v>1936</v>
      </c>
      <c r="BX161" s="248" t="s">
        <v>1937</v>
      </c>
      <c r="BY161" s="248" t="s">
        <v>1938</v>
      </c>
      <c r="BZ161" s="248" t="s">
        <v>1939</v>
      </c>
      <c r="CA161" s="233"/>
      <c r="CB161" s="233"/>
      <c r="CC161" s="233"/>
    </row>
    <row r="162" spans="56:81">
      <c r="BD162" s="243" t="s">
        <v>840</v>
      </c>
      <c r="BL162" s="233"/>
      <c r="BM162" s="233"/>
      <c r="BN162" s="233"/>
      <c r="BO162" s="233"/>
      <c r="BP162" s="233"/>
      <c r="BQ162" s="233"/>
      <c r="BR162" s="233"/>
      <c r="BS162" s="233"/>
      <c r="BT162" s="233"/>
      <c r="BU162" s="249" t="s">
        <v>2150</v>
      </c>
      <c r="BV162" s="250" t="s">
        <v>2151</v>
      </c>
      <c r="BW162" s="248" t="s">
        <v>1941</v>
      </c>
      <c r="BX162" s="248" t="s">
        <v>1942</v>
      </c>
      <c r="BY162" s="248" t="s">
        <v>1943</v>
      </c>
      <c r="BZ162" s="248" t="s">
        <v>1944</v>
      </c>
      <c r="CA162" s="233"/>
      <c r="CB162" s="233"/>
      <c r="CC162" s="233"/>
    </row>
    <row r="163" spans="56:81">
      <c r="BD163" s="243" t="s">
        <v>841</v>
      </c>
      <c r="BL163" s="233"/>
      <c r="BM163" s="233"/>
      <c r="BN163" s="233"/>
      <c r="BO163" s="233"/>
      <c r="BP163" s="233"/>
      <c r="BQ163" s="233"/>
      <c r="BR163" s="233"/>
      <c r="BS163" s="233"/>
      <c r="BT163" s="233"/>
      <c r="BU163" s="249" t="s">
        <v>518</v>
      </c>
      <c r="BV163" s="250" t="s">
        <v>64</v>
      </c>
      <c r="BW163" s="248" t="s">
        <v>1946</v>
      </c>
      <c r="BX163" s="248" t="s">
        <v>1947</v>
      </c>
      <c r="BY163" s="248" t="s">
        <v>1948</v>
      </c>
      <c r="BZ163" s="248" t="s">
        <v>1949</v>
      </c>
      <c r="CA163" s="233"/>
      <c r="CB163" s="233"/>
      <c r="CC163" s="233"/>
    </row>
    <row r="164" spans="56:81">
      <c r="BD164" s="243" t="s">
        <v>842</v>
      </c>
      <c r="BL164" s="233"/>
      <c r="BM164" s="233"/>
      <c r="BN164" s="233"/>
      <c r="BO164" s="233"/>
      <c r="BP164" s="233"/>
      <c r="BQ164" s="233"/>
      <c r="BR164" s="233"/>
      <c r="BS164" s="233"/>
      <c r="BT164" s="233"/>
      <c r="BU164" s="249" t="s">
        <v>523</v>
      </c>
      <c r="BV164" s="250" t="s">
        <v>65</v>
      </c>
      <c r="BW164" s="248" t="s">
        <v>1951</v>
      </c>
      <c r="BX164" s="248" t="s">
        <v>1952</v>
      </c>
      <c r="BY164" s="248" t="s">
        <v>1953</v>
      </c>
      <c r="BZ164" s="248" t="s">
        <v>1954</v>
      </c>
      <c r="CA164" s="233"/>
      <c r="CB164" s="233"/>
      <c r="CC164" s="233"/>
    </row>
    <row r="165" spans="56:81">
      <c r="BD165" s="243" t="s">
        <v>2004</v>
      </c>
      <c r="BL165" s="233"/>
      <c r="BM165" s="233"/>
      <c r="BN165" s="233"/>
      <c r="BO165" s="233"/>
      <c r="BP165" s="233"/>
      <c r="BQ165" s="233"/>
      <c r="BR165" s="233"/>
      <c r="BS165" s="233"/>
      <c r="BT165" s="233"/>
      <c r="BU165" s="249" t="s">
        <v>2152</v>
      </c>
      <c r="BV165" s="250" t="s">
        <v>2153</v>
      </c>
      <c r="BW165" s="248" t="s">
        <v>1957</v>
      </c>
      <c r="BX165" s="248" t="s">
        <v>1958</v>
      </c>
      <c r="BY165" s="248" t="s">
        <v>1959</v>
      </c>
      <c r="BZ165" s="248" t="s">
        <v>1960</v>
      </c>
      <c r="CA165" s="233"/>
      <c r="CB165" s="233"/>
      <c r="CC165" s="233"/>
    </row>
    <row r="166" spans="56:81">
      <c r="BD166" s="243" t="s">
        <v>843</v>
      </c>
      <c r="BL166" s="233"/>
      <c r="BM166" s="233"/>
      <c r="BN166" s="233"/>
      <c r="BO166" s="233"/>
      <c r="BP166" s="233"/>
      <c r="BQ166" s="233"/>
      <c r="BR166" s="233"/>
      <c r="BS166" s="233"/>
      <c r="BT166" s="233"/>
      <c r="BU166" s="249" t="s">
        <v>2154</v>
      </c>
      <c r="BV166" s="250" t="s">
        <v>2155</v>
      </c>
      <c r="BW166" s="248" t="s">
        <v>1962</v>
      </c>
      <c r="BX166" s="248" t="s">
        <v>1963</v>
      </c>
      <c r="BY166" s="248" t="s">
        <v>1964</v>
      </c>
      <c r="BZ166" s="248" t="s">
        <v>1965</v>
      </c>
      <c r="CA166" s="233"/>
      <c r="CB166" s="233"/>
      <c r="CC166" s="233"/>
    </row>
    <row r="167" spans="56:81">
      <c r="BD167" s="243" t="s">
        <v>844</v>
      </c>
      <c r="BL167" s="233"/>
      <c r="BM167" s="233"/>
      <c r="BN167" s="233"/>
      <c r="BO167" s="233"/>
      <c r="BP167" s="233"/>
      <c r="BQ167" s="233"/>
      <c r="BR167" s="233"/>
      <c r="BS167" s="233"/>
      <c r="BT167" s="233"/>
      <c r="BU167" s="249" t="s">
        <v>2156</v>
      </c>
      <c r="BV167" s="250" t="s">
        <v>2157</v>
      </c>
      <c r="BW167" s="248" t="s">
        <v>1967</v>
      </c>
      <c r="BX167" s="248" t="s">
        <v>1968</v>
      </c>
      <c r="BY167" s="248" t="s">
        <v>1969</v>
      </c>
      <c r="BZ167" s="248" t="s">
        <v>1970</v>
      </c>
      <c r="CA167" s="233"/>
      <c r="CB167" s="233"/>
      <c r="CC167" s="233"/>
    </row>
    <row r="168" spans="56:81">
      <c r="BD168" s="243" t="s">
        <v>2005</v>
      </c>
      <c r="BL168" s="233"/>
      <c r="BM168" s="233"/>
      <c r="BN168" s="233"/>
      <c r="BO168" s="233"/>
      <c r="BP168" s="233"/>
      <c r="BQ168" s="233"/>
      <c r="BR168" s="233"/>
      <c r="BS168" s="233"/>
      <c r="BT168" s="233"/>
      <c r="BU168" s="249" t="s">
        <v>2158</v>
      </c>
      <c r="BV168" s="250" t="s">
        <v>2159</v>
      </c>
      <c r="BW168" s="248" t="s">
        <v>1973</v>
      </c>
      <c r="BX168" s="248" t="s">
        <v>1974</v>
      </c>
      <c r="BY168" s="248" t="s">
        <v>1975</v>
      </c>
      <c r="BZ168" s="248" t="s">
        <v>1976</v>
      </c>
      <c r="CA168" s="233"/>
      <c r="CB168" s="233"/>
      <c r="CC168" s="233"/>
    </row>
    <row r="169" spans="56:81">
      <c r="BD169" s="243" t="s">
        <v>845</v>
      </c>
      <c r="BL169" s="233"/>
      <c r="BM169" s="233"/>
      <c r="BN169" s="233"/>
      <c r="BO169" s="233"/>
      <c r="BP169" s="233"/>
      <c r="BQ169" s="233"/>
      <c r="BR169" s="233"/>
      <c r="BS169" s="233"/>
      <c r="BT169" s="233"/>
      <c r="BU169" s="249" t="s">
        <v>2160</v>
      </c>
      <c r="BV169" s="250" t="s">
        <v>2161</v>
      </c>
      <c r="BW169" s="248" t="s">
        <v>1755</v>
      </c>
      <c r="BX169" s="248" t="s">
        <v>1756</v>
      </c>
      <c r="BY169" s="248" t="s">
        <v>1757</v>
      </c>
      <c r="BZ169" s="248" t="s">
        <v>1758</v>
      </c>
      <c r="CA169" s="233"/>
      <c r="CB169" s="233"/>
      <c r="CC169" s="233"/>
    </row>
    <row r="170" spans="56:81">
      <c r="BD170" s="243" t="s">
        <v>2006</v>
      </c>
      <c r="BL170" s="233"/>
      <c r="BM170" s="233"/>
      <c r="BN170" s="233"/>
      <c r="BO170" s="233"/>
      <c r="BP170" s="233"/>
      <c r="BQ170" s="233"/>
      <c r="BR170" s="233"/>
      <c r="BS170" s="233"/>
      <c r="BT170" s="233"/>
      <c r="BU170" s="249" t="s">
        <v>1852</v>
      </c>
      <c r="BV170" s="250" t="s">
        <v>67</v>
      </c>
      <c r="BW170" s="248" t="s">
        <v>1761</v>
      </c>
      <c r="BX170" s="248" t="s">
        <v>1762</v>
      </c>
      <c r="BY170" s="248" t="s">
        <v>1763</v>
      </c>
      <c r="BZ170" s="248" t="s">
        <v>1764</v>
      </c>
      <c r="CA170" s="233"/>
      <c r="CB170" s="233"/>
      <c r="CC170" s="233"/>
    </row>
    <row r="171" spans="56:81">
      <c r="BD171" s="243" t="s">
        <v>846</v>
      </c>
      <c r="BL171" s="233"/>
      <c r="BM171" s="233"/>
      <c r="BN171" s="233"/>
      <c r="BO171" s="233"/>
      <c r="BP171" s="233"/>
      <c r="BQ171" s="233"/>
      <c r="BR171" s="233"/>
      <c r="BS171" s="233"/>
      <c r="BT171" s="233"/>
      <c r="BU171" s="249" t="s">
        <v>1857</v>
      </c>
      <c r="BV171" s="250" t="s">
        <v>1331</v>
      </c>
      <c r="BW171" s="248" t="s">
        <v>1766</v>
      </c>
      <c r="BX171" s="248" t="s">
        <v>1767</v>
      </c>
      <c r="BY171" s="248" t="s">
        <v>1768</v>
      </c>
      <c r="BZ171" s="248" t="s">
        <v>1769</v>
      </c>
      <c r="CA171" s="233"/>
      <c r="CB171" s="233"/>
      <c r="CC171" s="233"/>
    </row>
    <row r="172" spans="56:81">
      <c r="BD172" s="243" t="s">
        <v>847</v>
      </c>
      <c r="BL172" s="233"/>
      <c r="BM172" s="233"/>
      <c r="BN172" s="233"/>
      <c r="BO172" s="233"/>
      <c r="BP172" s="233"/>
      <c r="BQ172" s="233"/>
      <c r="BR172" s="233"/>
      <c r="BS172" s="233"/>
      <c r="BT172" s="233"/>
      <c r="BU172" s="249" t="s">
        <v>1862</v>
      </c>
      <c r="BV172" s="250" t="s">
        <v>1332</v>
      </c>
      <c r="BW172" s="248" t="s">
        <v>1772</v>
      </c>
      <c r="BX172" s="248" t="s">
        <v>1773</v>
      </c>
      <c r="BY172" s="248" t="s">
        <v>1774</v>
      </c>
      <c r="BZ172" s="248" t="s">
        <v>1774</v>
      </c>
      <c r="CA172" s="233"/>
      <c r="CB172" s="233"/>
      <c r="CC172" s="233"/>
    </row>
    <row r="173" spans="56:81">
      <c r="BD173" s="243" t="s">
        <v>848</v>
      </c>
      <c r="BL173" s="233"/>
      <c r="BM173" s="233"/>
      <c r="BN173" s="233"/>
      <c r="BO173" s="233"/>
      <c r="BP173" s="233"/>
      <c r="BQ173" s="233"/>
      <c r="BR173" s="233"/>
      <c r="BS173" s="233"/>
      <c r="BT173" s="233"/>
      <c r="BU173" s="249" t="s">
        <v>1867</v>
      </c>
      <c r="BV173" s="250" t="s">
        <v>1333</v>
      </c>
      <c r="BW173" s="248" t="s">
        <v>1776</v>
      </c>
      <c r="BX173" s="248" t="s">
        <v>1777</v>
      </c>
      <c r="BY173" s="248" t="s">
        <v>1778</v>
      </c>
      <c r="BZ173" s="248" t="s">
        <v>1778</v>
      </c>
      <c r="CA173" s="233"/>
      <c r="CB173" s="233"/>
      <c r="CC173" s="233"/>
    </row>
    <row r="174" spans="56:81">
      <c r="BD174" s="243" t="s">
        <v>849</v>
      </c>
      <c r="BL174" s="233"/>
      <c r="BM174" s="233"/>
      <c r="BN174" s="233"/>
      <c r="BO174" s="233"/>
      <c r="BP174" s="233"/>
      <c r="BQ174" s="233"/>
      <c r="BR174" s="233"/>
      <c r="BS174" s="233"/>
      <c r="BT174" s="233"/>
      <c r="BU174" s="249" t="s">
        <v>1872</v>
      </c>
      <c r="BV174" s="250" t="s">
        <v>1334</v>
      </c>
      <c r="BW174" s="248" t="s">
        <v>1781</v>
      </c>
      <c r="BX174" s="248" t="s">
        <v>1782</v>
      </c>
      <c r="BY174" s="248" t="s">
        <v>1783</v>
      </c>
      <c r="BZ174" s="248" t="s">
        <v>1784</v>
      </c>
      <c r="CA174" s="233"/>
      <c r="CB174" s="233"/>
      <c r="CC174" s="233"/>
    </row>
    <row r="175" spans="56:81">
      <c r="BD175" s="243" t="s">
        <v>2007</v>
      </c>
      <c r="BL175" s="233"/>
      <c r="BM175" s="233"/>
      <c r="BN175" s="233"/>
      <c r="BO175" s="233"/>
      <c r="BP175" s="233"/>
      <c r="BQ175" s="233"/>
      <c r="BR175" s="233"/>
      <c r="BS175" s="233"/>
      <c r="BT175" s="233"/>
      <c r="BU175" s="249" t="s">
        <v>1876</v>
      </c>
      <c r="BV175" s="250" t="s">
        <v>2162</v>
      </c>
      <c r="BW175" s="248" t="s">
        <v>1787</v>
      </c>
      <c r="BX175" s="248" t="s">
        <v>1788</v>
      </c>
      <c r="BY175" s="248" t="s">
        <v>1789</v>
      </c>
      <c r="BZ175" s="248" t="s">
        <v>1790</v>
      </c>
      <c r="CA175" s="233"/>
      <c r="CB175" s="233"/>
      <c r="CC175" s="233"/>
    </row>
    <row r="176" spans="56:81">
      <c r="BD176" s="243" t="s">
        <v>850</v>
      </c>
      <c r="BL176" s="233"/>
      <c r="BM176" s="233"/>
      <c r="BN176" s="233"/>
      <c r="BO176" s="233"/>
      <c r="BP176" s="233"/>
      <c r="BQ176" s="233"/>
      <c r="BR176" s="233"/>
      <c r="BS176" s="233"/>
      <c r="BT176" s="233"/>
      <c r="BU176" s="249" t="s">
        <v>1118</v>
      </c>
      <c r="BV176" s="250" t="s">
        <v>1335</v>
      </c>
      <c r="BW176" s="248" t="s">
        <v>1792</v>
      </c>
      <c r="BX176" s="248" t="s">
        <v>1793</v>
      </c>
      <c r="BY176" s="248" t="s">
        <v>1794</v>
      </c>
      <c r="BZ176" s="248" t="s">
        <v>1794</v>
      </c>
      <c r="CA176" s="233"/>
      <c r="CB176" s="233"/>
      <c r="CC176" s="233"/>
    </row>
    <row r="177" spans="56:81">
      <c r="BD177" s="243" t="s">
        <v>2008</v>
      </c>
      <c r="BL177" s="233"/>
      <c r="BM177" s="233"/>
      <c r="BN177" s="233"/>
      <c r="BO177" s="233"/>
      <c r="BP177" s="233"/>
      <c r="BQ177" s="233"/>
      <c r="BR177" s="233"/>
      <c r="BS177" s="233"/>
      <c r="BT177" s="233"/>
      <c r="BU177" s="249" t="s">
        <v>2163</v>
      </c>
      <c r="BV177" s="250" t="s">
        <v>2164</v>
      </c>
      <c r="BW177" s="248" t="s">
        <v>622</v>
      </c>
      <c r="BX177" s="248" t="s">
        <v>623</v>
      </c>
      <c r="BY177" s="248" t="s">
        <v>624</v>
      </c>
      <c r="BZ177" s="248" t="s">
        <v>625</v>
      </c>
      <c r="CA177" s="233"/>
      <c r="CB177" s="233"/>
      <c r="CC177" s="233"/>
    </row>
    <row r="178" spans="56:81">
      <c r="BD178" s="243" t="s">
        <v>2009</v>
      </c>
      <c r="BL178" s="233"/>
      <c r="BM178" s="233"/>
      <c r="BN178" s="233"/>
      <c r="BO178" s="233"/>
      <c r="BP178" s="233"/>
      <c r="BQ178" s="233"/>
      <c r="BR178" s="233"/>
      <c r="BS178" s="233"/>
      <c r="BT178" s="233"/>
      <c r="BU178" s="249" t="s">
        <v>2165</v>
      </c>
      <c r="BV178" s="250" t="s">
        <v>2166</v>
      </c>
      <c r="BW178" s="248" t="s">
        <v>628</v>
      </c>
      <c r="BX178" s="248" t="s">
        <v>629</v>
      </c>
      <c r="BY178" s="248" t="s">
        <v>630</v>
      </c>
      <c r="BZ178" s="248" t="s">
        <v>631</v>
      </c>
      <c r="CA178" s="233"/>
      <c r="CB178" s="233"/>
      <c r="CC178" s="233"/>
    </row>
    <row r="179" spans="56:81">
      <c r="BD179" s="243" t="s">
        <v>851</v>
      </c>
      <c r="BL179" s="233"/>
      <c r="BM179" s="233"/>
      <c r="BN179" s="233"/>
      <c r="BO179" s="233"/>
      <c r="BP179" s="233"/>
      <c r="BQ179" s="233"/>
      <c r="BR179" s="233"/>
      <c r="BS179" s="233"/>
      <c r="BT179" s="233"/>
      <c r="BU179" s="249" t="s">
        <v>2167</v>
      </c>
      <c r="BV179" s="250" t="s">
        <v>2168</v>
      </c>
      <c r="BW179" s="248" t="s">
        <v>633</v>
      </c>
      <c r="BX179" s="248" t="s">
        <v>634</v>
      </c>
      <c r="BY179" s="248" t="s">
        <v>635</v>
      </c>
      <c r="BZ179" s="248" t="s">
        <v>636</v>
      </c>
      <c r="CA179" s="233"/>
      <c r="CB179" s="233"/>
      <c r="CC179" s="233"/>
    </row>
    <row r="180" spans="56:81">
      <c r="BD180" s="243" t="s">
        <v>1383</v>
      </c>
      <c r="BL180" s="233"/>
      <c r="BM180" s="233"/>
      <c r="BN180" s="233"/>
      <c r="BO180" s="233"/>
      <c r="BP180" s="233"/>
      <c r="BQ180" s="233"/>
      <c r="BR180" s="233"/>
      <c r="BS180" s="233"/>
      <c r="BT180" s="233"/>
      <c r="BU180" s="249" t="s">
        <v>2169</v>
      </c>
      <c r="BV180" s="250" t="s">
        <v>2170</v>
      </c>
      <c r="BW180" s="248" t="s">
        <v>638</v>
      </c>
      <c r="BX180" s="248" t="s">
        <v>639</v>
      </c>
      <c r="BY180" s="248" t="s">
        <v>640</v>
      </c>
      <c r="BZ180" s="248" t="s">
        <v>641</v>
      </c>
      <c r="CA180" s="233"/>
      <c r="CB180" s="233"/>
      <c r="CC180" s="233"/>
    </row>
    <row r="181" spans="56:81">
      <c r="BD181" s="243" t="s">
        <v>2010</v>
      </c>
      <c r="BL181" s="233"/>
      <c r="BM181" s="233"/>
      <c r="BN181" s="233"/>
      <c r="BO181" s="233"/>
      <c r="BP181" s="233"/>
      <c r="BQ181" s="233"/>
      <c r="BR181" s="233"/>
      <c r="BS181" s="233"/>
      <c r="BT181" s="233"/>
      <c r="BU181" s="249" t="s">
        <v>1129</v>
      </c>
      <c r="BV181" s="250" t="s">
        <v>1337</v>
      </c>
      <c r="BW181" s="248" t="s">
        <v>644</v>
      </c>
      <c r="BX181" s="248" t="s">
        <v>645</v>
      </c>
      <c r="BY181" s="248" t="s">
        <v>646</v>
      </c>
      <c r="BZ181" s="248" t="s">
        <v>647</v>
      </c>
      <c r="CA181" s="233"/>
      <c r="CB181" s="233"/>
      <c r="CC181" s="233"/>
    </row>
    <row r="182" spans="56:81">
      <c r="BD182" s="243" t="s">
        <v>1384</v>
      </c>
      <c r="BL182" s="233"/>
      <c r="BM182" s="233"/>
      <c r="BN182" s="233"/>
      <c r="BO182" s="233"/>
      <c r="BP182" s="233"/>
      <c r="BQ182" s="233"/>
      <c r="BR182" s="233"/>
      <c r="BS182" s="233"/>
      <c r="BT182" s="233"/>
      <c r="BU182" s="249" t="s">
        <v>2171</v>
      </c>
      <c r="BV182" s="250" t="s">
        <v>2172</v>
      </c>
      <c r="BW182" s="248" t="s">
        <v>649</v>
      </c>
      <c r="BX182" s="248" t="s">
        <v>650</v>
      </c>
      <c r="BY182" s="248" t="s">
        <v>651</v>
      </c>
      <c r="BZ182" s="248" t="s">
        <v>652</v>
      </c>
      <c r="CA182" s="233"/>
      <c r="CB182" s="233"/>
      <c r="CC182" s="233"/>
    </row>
    <row r="183" spans="56:81">
      <c r="BD183" s="243" t="s">
        <v>1385</v>
      </c>
      <c r="BL183" s="233"/>
      <c r="BM183" s="233"/>
      <c r="BN183" s="233"/>
      <c r="BO183" s="233"/>
      <c r="BP183" s="233"/>
      <c r="BQ183" s="233"/>
      <c r="BR183" s="233"/>
      <c r="BS183" s="233"/>
      <c r="BT183" s="233"/>
      <c r="BU183" s="249" t="s">
        <v>2173</v>
      </c>
      <c r="BV183" s="250" t="s">
        <v>2174</v>
      </c>
      <c r="BW183" s="248" t="s">
        <v>654</v>
      </c>
      <c r="BX183" s="248" t="s">
        <v>655</v>
      </c>
      <c r="BY183" s="248" t="s">
        <v>656</v>
      </c>
      <c r="BZ183" s="248" t="s">
        <v>657</v>
      </c>
      <c r="CA183" s="233"/>
      <c r="CB183" s="233"/>
      <c r="CC183" s="233"/>
    </row>
    <row r="184" spans="56:81">
      <c r="BD184" s="243" t="s">
        <v>1386</v>
      </c>
      <c r="BL184" s="233"/>
      <c r="BM184" s="233"/>
      <c r="BN184" s="233"/>
      <c r="BO184" s="233"/>
      <c r="BP184" s="233"/>
      <c r="BQ184" s="233"/>
      <c r="BR184" s="233"/>
      <c r="BS184" s="233"/>
      <c r="BT184" s="233"/>
      <c r="BU184" s="249" t="s">
        <v>1141</v>
      </c>
      <c r="BV184" s="250" t="s">
        <v>2175</v>
      </c>
      <c r="BW184" s="248" t="s">
        <v>659</v>
      </c>
      <c r="BX184" s="248" t="s">
        <v>660</v>
      </c>
      <c r="BY184" s="248" t="s">
        <v>661</v>
      </c>
      <c r="BZ184" s="248" t="s">
        <v>662</v>
      </c>
      <c r="CA184" s="233"/>
      <c r="CB184" s="233"/>
      <c r="CC184" s="233"/>
    </row>
    <row r="185" spans="56:81">
      <c r="BD185" s="243" t="s">
        <v>1387</v>
      </c>
      <c r="BL185" s="233"/>
      <c r="BM185" s="233"/>
      <c r="BN185" s="233"/>
      <c r="BO185" s="233"/>
      <c r="BP185" s="233"/>
      <c r="BQ185" s="233"/>
      <c r="BR185" s="233"/>
      <c r="BS185" s="233"/>
      <c r="BT185" s="233"/>
      <c r="BU185" s="249" t="s">
        <v>2176</v>
      </c>
      <c r="BV185" s="250" t="s">
        <v>2177</v>
      </c>
      <c r="BW185" s="248" t="s">
        <v>664</v>
      </c>
      <c r="BX185" s="248" t="s">
        <v>742</v>
      </c>
      <c r="BY185" s="248" t="s">
        <v>743</v>
      </c>
      <c r="BZ185" s="248" t="s">
        <v>744</v>
      </c>
      <c r="CA185" s="233"/>
      <c r="CB185" s="233"/>
      <c r="CC185" s="233"/>
    </row>
    <row r="186" spans="56:81">
      <c r="BD186" s="243" t="s">
        <v>1388</v>
      </c>
      <c r="BL186" s="233"/>
      <c r="BM186" s="233"/>
      <c r="BN186" s="233"/>
      <c r="BO186" s="233"/>
      <c r="BP186" s="233"/>
      <c r="BQ186" s="233"/>
      <c r="BR186" s="233"/>
      <c r="BS186" s="233"/>
      <c r="BT186" s="233"/>
      <c r="BU186" s="249" t="s">
        <v>2178</v>
      </c>
      <c r="BV186" s="250" t="s">
        <v>2179</v>
      </c>
      <c r="BW186" s="248" t="s">
        <v>121</v>
      </c>
      <c r="BX186" s="248" t="s">
        <v>122</v>
      </c>
      <c r="BY186" s="248" t="s">
        <v>123</v>
      </c>
      <c r="BZ186" s="248" t="s">
        <v>124</v>
      </c>
      <c r="CA186" s="233"/>
      <c r="CB186" s="233"/>
      <c r="CC186" s="233"/>
    </row>
    <row r="187" spans="56:81">
      <c r="BD187" s="243" t="s">
        <v>1389</v>
      </c>
      <c r="BL187" s="233"/>
      <c r="BM187" s="233"/>
      <c r="BN187" s="233"/>
      <c r="BO187" s="233"/>
      <c r="BP187" s="233"/>
      <c r="BQ187" s="233"/>
      <c r="BR187" s="233"/>
      <c r="BS187" s="233"/>
      <c r="BT187" s="233"/>
      <c r="BU187" s="249" t="s">
        <v>2180</v>
      </c>
      <c r="BV187" s="250" t="s">
        <v>1339</v>
      </c>
      <c r="BW187" s="248" t="s">
        <v>126</v>
      </c>
      <c r="BX187" s="248" t="s">
        <v>127</v>
      </c>
      <c r="BY187" s="248" t="s">
        <v>128</v>
      </c>
      <c r="BZ187" s="248" t="s">
        <v>129</v>
      </c>
      <c r="CA187" s="233"/>
      <c r="CB187" s="233"/>
      <c r="CC187" s="233"/>
    </row>
    <row r="188" spans="56:81">
      <c r="BD188" s="243" t="s">
        <v>1390</v>
      </c>
      <c r="BL188" s="233"/>
      <c r="BM188" s="233"/>
      <c r="BN188" s="233"/>
      <c r="BO188" s="233"/>
      <c r="BP188" s="233"/>
      <c r="BQ188" s="233"/>
      <c r="BR188" s="233"/>
      <c r="BS188" s="233"/>
      <c r="BT188" s="233"/>
      <c r="BU188" s="249" t="s">
        <v>2181</v>
      </c>
      <c r="BV188" s="250" t="s">
        <v>1340</v>
      </c>
      <c r="BW188" s="248" t="s">
        <v>131</v>
      </c>
      <c r="BX188" s="248" t="s">
        <v>132</v>
      </c>
      <c r="BY188" s="248" t="s">
        <v>133</v>
      </c>
      <c r="BZ188" s="248" t="s">
        <v>134</v>
      </c>
      <c r="CA188" s="233"/>
      <c r="CB188" s="233"/>
      <c r="CC188" s="233"/>
    </row>
    <row r="189" spans="56:81">
      <c r="BD189" s="243" t="s">
        <v>1391</v>
      </c>
      <c r="BL189" s="233"/>
      <c r="BM189" s="233"/>
      <c r="BN189" s="233"/>
      <c r="BO189" s="233"/>
      <c r="BP189" s="233"/>
      <c r="BQ189" s="233"/>
      <c r="BR189" s="233"/>
      <c r="BS189" s="233"/>
      <c r="BT189" s="233"/>
      <c r="BU189" s="249" t="s">
        <v>2182</v>
      </c>
      <c r="BV189" s="250" t="s">
        <v>1341</v>
      </c>
      <c r="BW189" s="248" t="s">
        <v>137</v>
      </c>
      <c r="BX189" s="248" t="s">
        <v>138</v>
      </c>
      <c r="BY189" s="248" t="s">
        <v>139</v>
      </c>
      <c r="BZ189" s="248" t="s">
        <v>140</v>
      </c>
      <c r="CA189" s="233"/>
      <c r="CB189" s="233"/>
      <c r="CC189" s="233"/>
    </row>
    <row r="190" spans="56:81">
      <c r="BD190" s="243" t="s">
        <v>2011</v>
      </c>
      <c r="BL190" s="233"/>
      <c r="BM190" s="233"/>
      <c r="BN190" s="233"/>
      <c r="BO190" s="233"/>
      <c r="BP190" s="233"/>
      <c r="BQ190" s="233"/>
      <c r="BR190" s="233"/>
      <c r="BS190" s="233"/>
      <c r="BT190" s="233"/>
      <c r="BU190" s="249" t="s">
        <v>2183</v>
      </c>
      <c r="BV190" s="250" t="s">
        <v>1342</v>
      </c>
      <c r="BW190" s="248" t="s">
        <v>143</v>
      </c>
      <c r="BX190" s="248" t="s">
        <v>144</v>
      </c>
      <c r="BY190" s="248" t="s">
        <v>145</v>
      </c>
      <c r="BZ190" s="248" t="s">
        <v>146</v>
      </c>
      <c r="CA190" s="233"/>
      <c r="CB190" s="233"/>
      <c r="CC190" s="233"/>
    </row>
    <row r="191" spans="56:81">
      <c r="BD191" s="243" t="s">
        <v>1392</v>
      </c>
      <c r="BL191" s="233"/>
      <c r="BM191" s="233"/>
      <c r="BN191" s="233"/>
      <c r="BO191" s="233"/>
      <c r="BP191" s="233"/>
      <c r="BQ191" s="233"/>
      <c r="BR191" s="233"/>
      <c r="BS191" s="233"/>
      <c r="BT191" s="233"/>
      <c r="BU191" s="249" t="s">
        <v>2184</v>
      </c>
      <c r="BV191" s="250" t="s">
        <v>2185</v>
      </c>
      <c r="BW191" s="248" t="s">
        <v>148</v>
      </c>
      <c r="BX191" s="248" t="s">
        <v>149</v>
      </c>
      <c r="BY191" s="248" t="s">
        <v>150</v>
      </c>
      <c r="BZ191" s="248" t="s">
        <v>151</v>
      </c>
      <c r="CA191" s="233"/>
      <c r="CB191" s="233"/>
      <c r="CC191" s="233"/>
    </row>
    <row r="192" spans="56:81">
      <c r="BD192" s="243" t="s">
        <v>1393</v>
      </c>
      <c r="BL192" s="233"/>
      <c r="BM192" s="233"/>
      <c r="BN192" s="233"/>
      <c r="BO192" s="233"/>
      <c r="BP192" s="233"/>
      <c r="BQ192" s="233"/>
      <c r="BR192" s="233"/>
      <c r="BS192" s="233"/>
      <c r="BT192" s="233"/>
      <c r="BU192" s="249" t="s">
        <v>1905</v>
      </c>
      <c r="BV192" s="250" t="s">
        <v>1343</v>
      </c>
      <c r="BW192" s="248" t="s">
        <v>154</v>
      </c>
      <c r="BX192" s="248" t="s">
        <v>155</v>
      </c>
      <c r="BY192" s="248" t="s">
        <v>156</v>
      </c>
      <c r="BZ192" s="248" t="s">
        <v>157</v>
      </c>
      <c r="CA192" s="233"/>
      <c r="CB192" s="233"/>
      <c r="CC192" s="233"/>
    </row>
    <row r="193" spans="56:81">
      <c r="BD193" s="243" t="s">
        <v>1394</v>
      </c>
      <c r="BL193" s="233"/>
      <c r="BM193" s="233"/>
      <c r="BN193" s="233"/>
      <c r="BO193" s="233"/>
      <c r="BP193" s="233"/>
      <c r="BQ193" s="233"/>
      <c r="BR193" s="233"/>
      <c r="BS193" s="233"/>
      <c r="BT193" s="233"/>
      <c r="BU193" s="249" t="s">
        <v>1669</v>
      </c>
      <c r="BV193" s="250" t="s">
        <v>2186</v>
      </c>
      <c r="BW193" s="248" t="s">
        <v>160</v>
      </c>
      <c r="BX193" s="248" t="s">
        <v>161</v>
      </c>
      <c r="BY193" s="248" t="s">
        <v>162</v>
      </c>
      <c r="BZ193" s="248" t="s">
        <v>162</v>
      </c>
      <c r="CA193" s="233"/>
      <c r="CB193" s="233"/>
      <c r="CC193" s="233"/>
    </row>
    <row r="194" spans="56:81">
      <c r="BL194" s="233"/>
      <c r="BM194" s="233"/>
      <c r="BN194" s="233"/>
      <c r="BO194" s="233"/>
      <c r="BP194" s="233"/>
      <c r="BQ194" s="233"/>
      <c r="BR194" s="233"/>
      <c r="BS194" s="233"/>
      <c r="BT194" s="233"/>
      <c r="BU194" s="247" t="s">
        <v>1675</v>
      </c>
      <c r="BV194" s="247" t="s">
        <v>1676</v>
      </c>
      <c r="BW194" s="233"/>
      <c r="BX194" s="233"/>
      <c r="BY194" s="233"/>
      <c r="BZ194" s="233"/>
      <c r="CA194" s="233"/>
      <c r="CB194" s="233"/>
      <c r="CC194" s="233"/>
    </row>
    <row r="195" spans="56:81">
      <c r="BL195" s="233"/>
      <c r="BM195" s="233"/>
      <c r="BN195" s="233"/>
      <c r="BO195" s="233"/>
      <c r="BP195" s="233"/>
      <c r="BQ195" s="233"/>
      <c r="BR195" s="233"/>
      <c r="BS195" s="233"/>
      <c r="BT195" s="233"/>
      <c r="BU195" s="247" t="s">
        <v>2187</v>
      </c>
      <c r="BV195" s="247" t="s">
        <v>2188</v>
      </c>
      <c r="BW195" s="233"/>
      <c r="BX195" s="233"/>
      <c r="BY195" s="233"/>
      <c r="BZ195" s="233"/>
      <c r="CA195" s="233"/>
      <c r="CB195" s="233"/>
      <c r="CC195" s="233"/>
    </row>
    <row r="196" spans="56:81">
      <c r="BL196" s="233"/>
      <c r="BM196" s="233"/>
      <c r="BN196" s="233"/>
      <c r="BO196" s="233"/>
      <c r="BP196" s="233"/>
      <c r="BQ196" s="233"/>
      <c r="BR196" s="233"/>
      <c r="BS196" s="233"/>
      <c r="BT196" s="233"/>
      <c r="BU196" s="247" t="s">
        <v>2189</v>
      </c>
      <c r="BV196" s="247" t="s">
        <v>2190</v>
      </c>
      <c r="BW196" s="233"/>
      <c r="BX196" s="233"/>
      <c r="BY196" s="233"/>
      <c r="BZ196" s="233"/>
      <c r="CA196" s="233"/>
      <c r="CB196" s="233"/>
      <c r="CC196" s="233"/>
    </row>
    <row r="197" spans="56:81">
      <c r="BL197" s="233"/>
      <c r="BM197" s="233"/>
      <c r="BN197" s="233"/>
      <c r="BO197" s="233"/>
      <c r="BP197" s="233"/>
      <c r="BQ197" s="233"/>
      <c r="BR197" s="233"/>
      <c r="BS197" s="233"/>
      <c r="BT197" s="233"/>
      <c r="BU197" s="247" t="s">
        <v>1687</v>
      </c>
      <c r="BV197" s="247" t="s">
        <v>2191</v>
      </c>
      <c r="BW197" s="233"/>
      <c r="BX197" s="233"/>
      <c r="BY197" s="233"/>
      <c r="BZ197" s="233"/>
      <c r="CA197" s="233"/>
      <c r="CB197" s="233"/>
      <c r="CC197" s="233"/>
    </row>
    <row r="198" spans="56:81">
      <c r="BL198" s="233"/>
      <c r="BM198" s="233"/>
      <c r="BN198" s="233"/>
      <c r="BO198" s="233"/>
      <c r="BP198" s="233"/>
      <c r="BQ198" s="233"/>
      <c r="BR198" s="233"/>
      <c r="BS198" s="233"/>
      <c r="BT198" s="233"/>
      <c r="BU198" s="247" t="s">
        <v>2192</v>
      </c>
      <c r="BV198" s="247" t="s">
        <v>2193</v>
      </c>
      <c r="BW198" s="233"/>
      <c r="BX198" s="233"/>
      <c r="BY198" s="233"/>
      <c r="BZ198" s="233"/>
      <c r="CA198" s="233"/>
      <c r="CB198" s="233"/>
      <c r="CC198" s="233"/>
    </row>
    <row r="199" spans="56:81">
      <c r="BL199" s="233"/>
      <c r="BM199" s="233"/>
      <c r="BN199" s="233"/>
      <c r="BO199" s="233"/>
      <c r="BP199" s="233"/>
      <c r="BQ199" s="233"/>
      <c r="BR199" s="233"/>
      <c r="BS199" s="233"/>
      <c r="BT199" s="233"/>
      <c r="BU199" s="247" t="s">
        <v>2194</v>
      </c>
      <c r="BV199" s="247" t="s">
        <v>2195</v>
      </c>
      <c r="BW199" s="233"/>
      <c r="BX199" s="233"/>
      <c r="BY199" s="233"/>
      <c r="BZ199" s="233"/>
      <c r="CA199" s="233"/>
      <c r="CB199" s="233"/>
      <c r="CC199" s="233"/>
    </row>
    <row r="200" spans="56:81">
      <c r="BL200" s="233"/>
      <c r="BM200" s="233"/>
      <c r="BN200" s="233"/>
      <c r="BO200" s="233"/>
      <c r="BP200" s="233"/>
      <c r="BQ200" s="233"/>
      <c r="BR200" s="233"/>
      <c r="BS200" s="233"/>
      <c r="BT200" s="233"/>
      <c r="BU200" s="247" t="s">
        <v>2196</v>
      </c>
      <c r="BV200" s="247" t="s">
        <v>2197</v>
      </c>
      <c r="BW200" s="233"/>
      <c r="BX200" s="233"/>
      <c r="BY200" s="233"/>
      <c r="BZ200" s="233"/>
      <c r="CA200" s="233"/>
      <c r="CB200" s="233"/>
      <c r="CC200" s="233"/>
    </row>
    <row r="201" spans="56:81">
      <c r="BL201" s="233"/>
      <c r="BM201" s="233"/>
      <c r="BN201" s="233"/>
      <c r="BO201" s="233"/>
      <c r="BP201" s="233"/>
      <c r="BQ201" s="233"/>
      <c r="BR201" s="233"/>
      <c r="BS201" s="233"/>
      <c r="BT201" s="233"/>
      <c r="BU201" s="247" t="s">
        <v>2198</v>
      </c>
      <c r="BV201" s="247" t="s">
        <v>2199</v>
      </c>
      <c r="BW201" s="233"/>
      <c r="BX201" s="233"/>
      <c r="BY201" s="233"/>
      <c r="BZ201" s="233"/>
      <c r="CA201" s="233"/>
      <c r="CB201" s="233"/>
      <c r="CC201" s="233"/>
    </row>
    <row r="202" spans="56:81">
      <c r="BL202" s="233"/>
      <c r="BM202" s="233"/>
      <c r="BN202" s="233"/>
      <c r="BO202" s="233"/>
      <c r="BP202" s="233"/>
      <c r="BQ202" s="233"/>
      <c r="BR202" s="233"/>
      <c r="BS202" s="233"/>
      <c r="BT202" s="233"/>
      <c r="BU202" s="247" t="s">
        <v>2200</v>
      </c>
      <c r="BV202" s="247" t="s">
        <v>2201</v>
      </c>
      <c r="BW202" s="233"/>
      <c r="BX202" s="233"/>
      <c r="BY202" s="233"/>
      <c r="BZ202" s="233"/>
      <c r="CA202" s="233"/>
      <c r="CB202" s="233"/>
      <c r="CC202" s="233"/>
    </row>
    <row r="203" spans="56:81">
      <c r="BL203" s="233"/>
      <c r="BM203" s="233"/>
      <c r="BN203" s="233"/>
      <c r="BO203" s="233"/>
      <c r="BP203" s="233"/>
      <c r="BQ203" s="233"/>
      <c r="BR203" s="233"/>
      <c r="BS203" s="233"/>
      <c r="BT203" s="233"/>
      <c r="BU203" s="247" t="s">
        <v>2202</v>
      </c>
      <c r="BV203" s="247" t="s">
        <v>2203</v>
      </c>
      <c r="BW203" s="233"/>
      <c r="BX203" s="233"/>
      <c r="BY203" s="233"/>
      <c r="BZ203" s="233"/>
      <c r="CA203" s="233"/>
      <c r="CB203" s="233"/>
      <c r="CC203" s="233"/>
    </row>
    <row r="204" spans="56:81">
      <c r="BL204" s="233"/>
      <c r="BM204" s="233"/>
      <c r="BN204" s="233"/>
      <c r="BO204" s="233"/>
      <c r="BP204" s="233"/>
      <c r="BQ204" s="233"/>
      <c r="BR204" s="233"/>
      <c r="BS204" s="233"/>
      <c r="BT204" s="233"/>
      <c r="BU204" s="247" t="s">
        <v>2204</v>
      </c>
      <c r="BV204" s="247" t="s">
        <v>2205</v>
      </c>
      <c r="BW204" s="233"/>
      <c r="BX204" s="233"/>
      <c r="BY204" s="233"/>
      <c r="BZ204" s="233"/>
      <c r="CA204" s="233"/>
      <c r="CB204" s="233"/>
      <c r="CC204" s="233"/>
    </row>
    <row r="205" spans="56:81">
      <c r="BL205" s="233"/>
      <c r="BM205" s="233"/>
      <c r="BN205" s="233"/>
      <c r="BO205" s="233"/>
      <c r="BP205" s="233"/>
      <c r="BQ205" s="233"/>
      <c r="BR205" s="233"/>
      <c r="BS205" s="233"/>
      <c r="BT205" s="233"/>
      <c r="BU205" s="247" t="s">
        <v>2206</v>
      </c>
      <c r="BV205" s="247" t="s">
        <v>2207</v>
      </c>
      <c r="BW205" s="233"/>
      <c r="BX205" s="233"/>
      <c r="BY205" s="233"/>
      <c r="BZ205" s="233"/>
      <c r="CA205" s="233"/>
      <c r="CB205" s="233"/>
      <c r="CC205" s="233"/>
    </row>
    <row r="206" spans="56:81">
      <c r="BL206" s="233"/>
      <c r="BM206" s="233"/>
      <c r="BN206" s="233"/>
      <c r="BO206" s="233"/>
      <c r="BP206" s="233"/>
      <c r="BQ206" s="233"/>
      <c r="BR206" s="233"/>
      <c r="BS206" s="233"/>
      <c r="BT206" s="233"/>
      <c r="BU206" s="247" t="s">
        <v>2208</v>
      </c>
      <c r="BV206" s="247" t="s">
        <v>2209</v>
      </c>
      <c r="BW206" s="233"/>
      <c r="BX206" s="233"/>
      <c r="BY206" s="233"/>
      <c r="BZ206" s="233"/>
      <c r="CA206" s="233"/>
      <c r="CB206" s="233"/>
      <c r="CC206" s="233"/>
    </row>
    <row r="207" spans="56:81">
      <c r="BL207" s="233"/>
      <c r="BM207" s="233"/>
      <c r="BN207" s="233"/>
      <c r="BO207" s="233"/>
      <c r="BP207" s="233"/>
      <c r="BQ207" s="233"/>
      <c r="BR207" s="233"/>
      <c r="BS207" s="233"/>
      <c r="BT207" s="233"/>
      <c r="BU207" s="247" t="s">
        <v>2210</v>
      </c>
      <c r="BV207" s="247" t="s">
        <v>2211</v>
      </c>
      <c r="BW207" s="233"/>
      <c r="BX207" s="233"/>
      <c r="BY207" s="233"/>
      <c r="BZ207" s="233"/>
      <c r="CA207" s="233"/>
      <c r="CB207" s="233"/>
      <c r="CC207" s="233"/>
    </row>
    <row r="208" spans="56:81">
      <c r="BL208" s="233"/>
      <c r="BM208" s="233"/>
      <c r="BN208" s="233"/>
      <c r="BO208" s="233"/>
      <c r="BP208" s="233"/>
      <c r="BQ208" s="233"/>
      <c r="BR208" s="233"/>
      <c r="BS208" s="233"/>
      <c r="BT208" s="233"/>
      <c r="BU208" s="247" t="s">
        <v>2212</v>
      </c>
      <c r="BV208" s="247" t="s">
        <v>2213</v>
      </c>
      <c r="BW208" s="233"/>
      <c r="BX208" s="233"/>
      <c r="BY208" s="233"/>
      <c r="BZ208" s="233"/>
      <c r="CA208" s="233"/>
      <c r="CB208" s="233"/>
      <c r="CC208" s="233"/>
    </row>
    <row r="209" spans="64:81">
      <c r="BL209" s="233"/>
      <c r="BM209" s="233"/>
      <c r="BN209" s="233"/>
      <c r="BO209" s="233"/>
      <c r="BP209" s="233"/>
      <c r="BQ209" s="233"/>
      <c r="BR209" s="233"/>
      <c r="BS209" s="233"/>
      <c r="BT209" s="233"/>
      <c r="BU209" s="247" t="s">
        <v>2214</v>
      </c>
      <c r="BV209" s="247" t="s">
        <v>2215</v>
      </c>
      <c r="BW209" s="233"/>
      <c r="BX209" s="233"/>
      <c r="BY209" s="233"/>
      <c r="BZ209" s="233"/>
      <c r="CA209" s="233"/>
      <c r="CB209" s="233"/>
      <c r="CC209" s="233"/>
    </row>
    <row r="210" spans="64:81">
      <c r="BL210" s="233"/>
      <c r="BM210" s="233"/>
      <c r="BN210" s="233"/>
      <c r="BO210" s="233"/>
      <c r="BP210" s="233"/>
      <c r="BQ210" s="233"/>
      <c r="BR210" s="233"/>
      <c r="BS210" s="233"/>
      <c r="BT210" s="233"/>
      <c r="BU210" s="247" t="s">
        <v>2216</v>
      </c>
      <c r="BV210" s="247" t="s">
        <v>2217</v>
      </c>
      <c r="BW210" s="233"/>
      <c r="BX210" s="233"/>
      <c r="BY210" s="233"/>
      <c r="BZ210" s="233"/>
      <c r="CA210" s="233"/>
      <c r="CB210" s="233"/>
      <c r="CC210" s="233"/>
    </row>
    <row r="211" spans="64:81">
      <c r="BL211" s="233"/>
      <c r="BM211" s="233"/>
      <c r="BN211" s="233"/>
      <c r="BO211" s="233"/>
      <c r="BP211" s="233"/>
      <c r="BQ211" s="233"/>
      <c r="BR211" s="233"/>
      <c r="BS211" s="233"/>
      <c r="BT211" s="233"/>
      <c r="BU211" s="247" t="s">
        <v>2218</v>
      </c>
      <c r="BV211" s="247" t="s">
        <v>2219</v>
      </c>
      <c r="BW211" s="233"/>
      <c r="BX211" s="233"/>
      <c r="BY211" s="233"/>
      <c r="BZ211" s="233"/>
      <c r="CA211" s="233"/>
      <c r="CB211" s="233"/>
      <c r="CC211" s="233"/>
    </row>
    <row r="212" spans="64:81">
      <c r="BL212" s="233"/>
      <c r="BM212" s="233"/>
      <c r="BN212" s="233"/>
      <c r="BO212" s="233"/>
      <c r="BP212" s="233"/>
      <c r="BQ212" s="233"/>
      <c r="BR212" s="233"/>
      <c r="BS212" s="233"/>
      <c r="BT212" s="233"/>
      <c r="BU212" s="247" t="s">
        <v>2220</v>
      </c>
      <c r="BV212" s="247" t="s">
        <v>2221</v>
      </c>
      <c r="BW212" s="233"/>
      <c r="BX212" s="233"/>
      <c r="BY212" s="233"/>
      <c r="BZ212" s="233"/>
      <c r="CA212" s="233"/>
      <c r="CB212" s="233"/>
      <c r="CC212" s="233"/>
    </row>
    <row r="213" spans="64:81">
      <c r="BL213" s="233"/>
      <c r="BM213" s="233"/>
      <c r="BN213" s="233"/>
      <c r="BO213" s="233"/>
      <c r="BP213" s="233"/>
      <c r="BQ213" s="233"/>
      <c r="BR213" s="233"/>
      <c r="BS213" s="233"/>
      <c r="BT213" s="233"/>
      <c r="BU213" s="247" t="s">
        <v>1955</v>
      </c>
      <c r="BV213" s="247" t="s">
        <v>1956</v>
      </c>
      <c r="BW213" s="233"/>
      <c r="BX213" s="233"/>
      <c r="BY213" s="233"/>
      <c r="BZ213" s="233"/>
      <c r="CA213" s="233"/>
      <c r="CB213" s="233"/>
      <c r="CC213" s="233"/>
    </row>
    <row r="214" spans="64:81">
      <c r="BL214" s="233"/>
      <c r="BM214" s="233"/>
      <c r="BN214" s="233"/>
      <c r="BO214" s="233"/>
      <c r="BP214" s="233"/>
      <c r="BQ214" s="233"/>
      <c r="BR214" s="233"/>
      <c r="BS214" s="233"/>
      <c r="BT214" s="233"/>
      <c r="BU214" s="247" t="s">
        <v>2222</v>
      </c>
      <c r="BV214" s="247" t="s">
        <v>2223</v>
      </c>
      <c r="BW214" s="233"/>
      <c r="BX214" s="233"/>
      <c r="BY214" s="233"/>
      <c r="BZ214" s="233"/>
      <c r="CA214" s="233"/>
      <c r="CB214" s="233"/>
      <c r="CC214" s="233"/>
    </row>
    <row r="215" spans="64:81">
      <c r="BL215" s="233"/>
      <c r="BM215" s="233"/>
      <c r="BN215" s="233"/>
      <c r="BO215" s="233"/>
      <c r="BP215" s="233"/>
      <c r="BQ215" s="233"/>
      <c r="BR215" s="233"/>
      <c r="BS215" s="233"/>
      <c r="BT215" s="233"/>
      <c r="BU215" s="247" t="s">
        <v>2224</v>
      </c>
      <c r="BV215" s="247" t="s">
        <v>2225</v>
      </c>
      <c r="BW215" s="233"/>
      <c r="BX215" s="233"/>
      <c r="BY215" s="233"/>
      <c r="BZ215" s="233"/>
      <c r="CA215" s="233"/>
      <c r="CB215" s="233"/>
      <c r="CC215" s="233"/>
    </row>
    <row r="216" spans="64:81">
      <c r="BL216" s="233"/>
      <c r="BM216" s="233"/>
      <c r="BN216" s="233"/>
      <c r="BO216" s="233"/>
      <c r="BP216" s="233"/>
      <c r="BQ216" s="233"/>
      <c r="BR216" s="233"/>
      <c r="BS216" s="233"/>
      <c r="BT216" s="233"/>
      <c r="BU216" s="247" t="s">
        <v>2226</v>
      </c>
      <c r="BV216" s="247" t="s">
        <v>2227</v>
      </c>
      <c r="BW216" s="233"/>
      <c r="BX216" s="233"/>
      <c r="BY216" s="233"/>
      <c r="BZ216" s="233"/>
      <c r="CA216" s="233"/>
      <c r="CB216" s="233"/>
      <c r="CC216" s="233"/>
    </row>
    <row r="217" spans="64:81">
      <c r="BL217" s="233"/>
      <c r="BM217" s="233"/>
      <c r="BN217" s="233"/>
      <c r="BO217" s="233"/>
      <c r="BP217" s="233"/>
      <c r="BQ217" s="233"/>
      <c r="BR217" s="233"/>
      <c r="BS217" s="233"/>
      <c r="BT217" s="233"/>
      <c r="BU217" s="247" t="s">
        <v>2228</v>
      </c>
      <c r="BV217" s="247" t="s">
        <v>2229</v>
      </c>
      <c r="BW217" s="233"/>
      <c r="BX217" s="233"/>
      <c r="BY217" s="233"/>
      <c r="BZ217" s="233"/>
      <c r="CA217" s="233"/>
      <c r="CB217" s="233"/>
      <c r="CC217" s="233"/>
    </row>
    <row r="218" spans="64:81">
      <c r="BL218" s="233"/>
      <c r="BM218" s="233"/>
      <c r="BN218" s="233"/>
      <c r="BO218" s="233"/>
      <c r="BP218" s="233"/>
      <c r="BQ218" s="233"/>
      <c r="BR218" s="233"/>
      <c r="BS218" s="233"/>
      <c r="BT218" s="233"/>
      <c r="BU218" s="247" t="s">
        <v>2230</v>
      </c>
      <c r="BV218" s="247" t="s">
        <v>2231</v>
      </c>
      <c r="BW218" s="233"/>
      <c r="BX218" s="233"/>
      <c r="BY218" s="233"/>
      <c r="BZ218" s="233"/>
      <c r="CA218" s="233"/>
      <c r="CB218" s="233"/>
      <c r="CC218" s="233"/>
    </row>
    <row r="219" spans="64:81">
      <c r="BL219" s="233"/>
      <c r="BM219" s="233"/>
      <c r="BN219" s="233"/>
      <c r="BO219" s="233"/>
      <c r="BP219" s="233"/>
      <c r="BQ219" s="233"/>
      <c r="BR219" s="233"/>
      <c r="BS219" s="233"/>
      <c r="BT219" s="233"/>
      <c r="BU219" s="247" t="s">
        <v>2232</v>
      </c>
      <c r="BV219" s="247" t="s">
        <v>2233</v>
      </c>
      <c r="BW219" s="233"/>
      <c r="BX219" s="233"/>
      <c r="BY219" s="233"/>
      <c r="BZ219" s="233"/>
      <c r="CA219" s="233"/>
      <c r="CB219" s="233"/>
      <c r="CC219" s="233"/>
    </row>
    <row r="220" spans="64:81">
      <c r="BL220" s="233"/>
      <c r="BM220" s="233"/>
      <c r="BN220" s="233"/>
      <c r="BO220" s="233"/>
      <c r="BP220" s="233"/>
      <c r="BQ220" s="233"/>
      <c r="BR220" s="233"/>
      <c r="BS220" s="233"/>
      <c r="BT220" s="233"/>
      <c r="BU220" s="247" t="s">
        <v>1754</v>
      </c>
      <c r="BV220" s="247" t="s">
        <v>845</v>
      </c>
      <c r="BW220" s="233"/>
      <c r="BX220" s="233"/>
      <c r="BY220" s="233"/>
      <c r="BZ220" s="233"/>
      <c r="CA220" s="233"/>
      <c r="CB220" s="233"/>
      <c r="CC220" s="233"/>
    </row>
    <row r="221" spans="64:81">
      <c r="BL221" s="233"/>
      <c r="BM221" s="233"/>
      <c r="BN221" s="233"/>
      <c r="BO221" s="233"/>
      <c r="BP221" s="233"/>
      <c r="BQ221" s="233"/>
      <c r="BR221" s="233"/>
      <c r="BS221" s="233"/>
      <c r="BT221" s="233"/>
      <c r="BU221" s="247" t="s">
        <v>1759</v>
      </c>
      <c r="BV221" s="247" t="s">
        <v>1760</v>
      </c>
      <c r="BW221" s="233"/>
      <c r="BX221" s="233"/>
      <c r="BY221" s="233"/>
      <c r="BZ221" s="233"/>
      <c r="CA221" s="233"/>
      <c r="CB221" s="233"/>
      <c r="CC221" s="233"/>
    </row>
    <row r="222" spans="64:81">
      <c r="BL222" s="233"/>
      <c r="BM222" s="233"/>
      <c r="BN222" s="233"/>
      <c r="BO222" s="233"/>
      <c r="BP222" s="233"/>
      <c r="BQ222" s="233"/>
      <c r="BR222" s="233"/>
      <c r="BS222" s="233"/>
      <c r="BT222" s="233"/>
      <c r="BU222" s="247" t="s">
        <v>1770</v>
      </c>
      <c r="BV222" s="247" t="s">
        <v>847</v>
      </c>
      <c r="BW222" s="233"/>
      <c r="BX222" s="233"/>
      <c r="BY222" s="233"/>
      <c r="BZ222" s="233"/>
      <c r="CA222" s="233"/>
      <c r="CB222" s="233"/>
      <c r="CC222" s="233"/>
    </row>
    <row r="223" spans="64:81">
      <c r="BL223" s="233"/>
      <c r="BM223" s="233"/>
      <c r="BN223" s="233"/>
      <c r="BO223" s="233"/>
      <c r="BP223" s="233"/>
      <c r="BQ223" s="233"/>
      <c r="BR223" s="233"/>
      <c r="BS223" s="233"/>
      <c r="BT223" s="233"/>
      <c r="BU223" s="247" t="s">
        <v>1765</v>
      </c>
      <c r="BV223" s="247" t="s">
        <v>846</v>
      </c>
      <c r="BW223" s="233"/>
      <c r="BX223" s="233"/>
      <c r="BY223" s="233"/>
      <c r="BZ223" s="233"/>
      <c r="CA223" s="233"/>
      <c r="CB223" s="233"/>
      <c r="CC223" s="233"/>
    </row>
    <row r="224" spans="64:81">
      <c r="BL224" s="233"/>
      <c r="BM224" s="233"/>
      <c r="BN224" s="233"/>
      <c r="BO224" s="233"/>
      <c r="BP224" s="233"/>
      <c r="BQ224" s="233"/>
      <c r="BR224" s="233"/>
      <c r="BS224" s="233"/>
      <c r="BT224" s="233"/>
      <c r="BU224" s="247" t="s">
        <v>1775</v>
      </c>
      <c r="BV224" s="247" t="s">
        <v>848</v>
      </c>
      <c r="BW224" s="233"/>
      <c r="BX224" s="233"/>
      <c r="BY224" s="233"/>
      <c r="BZ224" s="233"/>
      <c r="CA224" s="233"/>
      <c r="CB224" s="233"/>
      <c r="CC224" s="233"/>
    </row>
    <row r="225" spans="64:81">
      <c r="BL225" s="233"/>
      <c r="BM225" s="233"/>
      <c r="BN225" s="233"/>
      <c r="BO225" s="233"/>
      <c r="BP225" s="233"/>
      <c r="BQ225" s="233"/>
      <c r="BR225" s="233"/>
      <c r="BS225" s="233"/>
      <c r="BT225" s="233"/>
      <c r="BU225" s="247" t="s">
        <v>2234</v>
      </c>
      <c r="BV225" s="247" t="s">
        <v>2235</v>
      </c>
      <c r="BW225" s="233"/>
      <c r="BX225" s="233"/>
      <c r="BY225" s="233"/>
      <c r="BZ225" s="233"/>
      <c r="CA225" s="233"/>
      <c r="CB225" s="233"/>
      <c r="CC225" s="233"/>
    </row>
    <row r="226" spans="64:81">
      <c r="BL226" s="233"/>
      <c r="BM226" s="233"/>
      <c r="BN226" s="233"/>
      <c r="BO226" s="233"/>
      <c r="BP226" s="233"/>
      <c r="BQ226" s="233"/>
      <c r="BR226" s="233"/>
      <c r="BS226" s="233"/>
      <c r="BT226" s="233"/>
      <c r="BU226" s="247" t="s">
        <v>2236</v>
      </c>
      <c r="BV226" s="247" t="s">
        <v>2237</v>
      </c>
      <c r="BW226" s="233"/>
      <c r="BX226" s="233"/>
      <c r="BY226" s="233"/>
      <c r="BZ226" s="233"/>
      <c r="CA226" s="233"/>
      <c r="CB226" s="233"/>
      <c r="CC226" s="233"/>
    </row>
    <row r="227" spans="64:81">
      <c r="BL227" s="233"/>
      <c r="BM227" s="233"/>
      <c r="BN227" s="233"/>
      <c r="BO227" s="233"/>
      <c r="BP227" s="233"/>
      <c r="BQ227" s="233"/>
      <c r="BR227" s="233"/>
      <c r="BS227" s="233"/>
      <c r="BT227" s="233"/>
      <c r="BU227" s="247" t="s">
        <v>1785</v>
      </c>
      <c r="BV227" s="247" t="s">
        <v>1786</v>
      </c>
      <c r="BW227" s="233"/>
      <c r="BX227" s="233"/>
      <c r="BY227" s="233"/>
      <c r="BZ227" s="233"/>
      <c r="CA227" s="233"/>
      <c r="CB227" s="233"/>
      <c r="CC227" s="233"/>
    </row>
    <row r="228" spans="64:81">
      <c r="BL228" s="233"/>
      <c r="BM228" s="233"/>
      <c r="BN228" s="233"/>
      <c r="BO228" s="233"/>
      <c r="BP228" s="233"/>
      <c r="BQ228" s="233"/>
      <c r="BR228" s="233"/>
      <c r="BS228" s="233"/>
      <c r="BT228" s="233"/>
      <c r="BU228" s="247" t="s">
        <v>1791</v>
      </c>
      <c r="BV228" s="247" t="s">
        <v>850</v>
      </c>
      <c r="BW228" s="233"/>
      <c r="BX228" s="233"/>
      <c r="BY228" s="233"/>
      <c r="BZ228" s="233"/>
      <c r="CA228" s="233"/>
      <c r="CB228" s="233"/>
      <c r="CC228" s="233"/>
    </row>
    <row r="229" spans="64:81">
      <c r="BL229" s="233"/>
      <c r="BM229" s="233"/>
      <c r="BN229" s="233"/>
      <c r="BO229" s="233"/>
      <c r="BP229" s="233"/>
      <c r="BQ229" s="233"/>
      <c r="BR229" s="233"/>
      <c r="BS229" s="233"/>
      <c r="BT229" s="233"/>
      <c r="BU229" s="247" t="s">
        <v>1795</v>
      </c>
      <c r="BV229" s="247" t="s">
        <v>621</v>
      </c>
      <c r="BW229" s="233"/>
      <c r="BX229" s="233"/>
      <c r="BY229" s="233"/>
      <c r="BZ229" s="233"/>
      <c r="CA229" s="233"/>
      <c r="CB229" s="233"/>
      <c r="CC229" s="233"/>
    </row>
    <row r="230" spans="64:81">
      <c r="BL230" s="233"/>
      <c r="BM230" s="233"/>
      <c r="BN230" s="233"/>
      <c r="BO230" s="233"/>
      <c r="BP230" s="233"/>
      <c r="BQ230" s="233"/>
      <c r="BR230" s="233"/>
      <c r="BS230" s="233"/>
      <c r="BT230" s="233"/>
      <c r="BU230" s="247" t="s">
        <v>626</v>
      </c>
      <c r="BV230" s="247" t="s">
        <v>627</v>
      </c>
      <c r="BW230" s="233"/>
      <c r="BX230" s="233"/>
      <c r="BY230" s="233"/>
      <c r="BZ230" s="233"/>
      <c r="CA230" s="233"/>
      <c r="CB230" s="233"/>
      <c r="CC230" s="233"/>
    </row>
    <row r="231" spans="64:81">
      <c r="BL231" s="233"/>
      <c r="BM231" s="233"/>
      <c r="BN231" s="233"/>
      <c r="BO231" s="233"/>
      <c r="BP231" s="233"/>
      <c r="BQ231" s="233"/>
      <c r="BR231" s="233"/>
      <c r="BS231" s="233"/>
      <c r="BT231" s="233"/>
      <c r="BU231" s="247" t="s">
        <v>632</v>
      </c>
      <c r="BV231" s="247" t="s">
        <v>851</v>
      </c>
      <c r="BW231" s="233"/>
      <c r="BX231" s="233"/>
      <c r="BY231" s="233"/>
      <c r="BZ231" s="233"/>
      <c r="CA231" s="233"/>
      <c r="CB231" s="233"/>
      <c r="CC231" s="233"/>
    </row>
    <row r="232" spans="64:81">
      <c r="BL232" s="233"/>
      <c r="BM232" s="233"/>
      <c r="BN232" s="233"/>
      <c r="BO232" s="233"/>
      <c r="BP232" s="233"/>
      <c r="BQ232" s="233"/>
      <c r="BR232" s="233"/>
      <c r="BS232" s="233"/>
      <c r="BT232" s="233"/>
      <c r="BU232" s="247" t="s">
        <v>637</v>
      </c>
      <c r="BV232" s="247" t="s">
        <v>1383</v>
      </c>
      <c r="BW232" s="233"/>
      <c r="BX232" s="233"/>
      <c r="BY232" s="233"/>
      <c r="BZ232" s="233"/>
      <c r="CA232" s="233"/>
      <c r="CB232" s="233"/>
      <c r="CC232" s="233"/>
    </row>
    <row r="233" spans="64:81">
      <c r="BU233" s="236" t="s">
        <v>642</v>
      </c>
      <c r="BV233" s="236" t="s">
        <v>643</v>
      </c>
    </row>
    <row r="234" spans="64:81">
      <c r="BU234" s="236" t="s">
        <v>648</v>
      </c>
      <c r="BV234" s="236" t="s">
        <v>1384</v>
      </c>
    </row>
    <row r="235" spans="64:81">
      <c r="BU235" s="236" t="s">
        <v>653</v>
      </c>
      <c r="BV235" s="236" t="s">
        <v>1385</v>
      </c>
    </row>
    <row r="236" spans="64:81">
      <c r="BU236" s="236" t="s">
        <v>658</v>
      </c>
      <c r="BV236" s="236" t="s">
        <v>1386</v>
      </c>
    </row>
    <row r="237" spans="64:81">
      <c r="BU237" s="236" t="s">
        <v>663</v>
      </c>
      <c r="BV237" s="236" t="s">
        <v>1387</v>
      </c>
    </row>
    <row r="238" spans="64:81">
      <c r="BU238" s="236" t="s">
        <v>745</v>
      </c>
      <c r="BV238" s="236" t="s">
        <v>1388</v>
      </c>
    </row>
    <row r="239" spans="64:81">
      <c r="BU239" s="236" t="s">
        <v>125</v>
      </c>
      <c r="BV239" s="236" t="s">
        <v>1389</v>
      </c>
    </row>
    <row r="240" spans="64:81">
      <c r="BU240" s="236" t="s">
        <v>130</v>
      </c>
      <c r="BV240" s="236" t="s">
        <v>1390</v>
      </c>
    </row>
    <row r="241" spans="73:74">
      <c r="BU241" s="236" t="s">
        <v>2238</v>
      </c>
      <c r="BV241" s="236" t="s">
        <v>2239</v>
      </c>
    </row>
    <row r="242" spans="73:74">
      <c r="BU242" s="236" t="s">
        <v>2240</v>
      </c>
      <c r="BV242" s="236" t="s">
        <v>2241</v>
      </c>
    </row>
    <row r="243" spans="73:74">
      <c r="BU243" s="236" t="s">
        <v>141</v>
      </c>
      <c r="BV243" s="236" t="s">
        <v>142</v>
      </c>
    </row>
    <row r="244" spans="73:74">
      <c r="BU244" s="236" t="s">
        <v>147</v>
      </c>
      <c r="BV244" s="236" t="s">
        <v>1392</v>
      </c>
    </row>
    <row r="245" spans="73:74">
      <c r="BU245" s="236" t="s">
        <v>152</v>
      </c>
      <c r="BV245" s="236" t="s">
        <v>1393</v>
      </c>
    </row>
    <row r="246" spans="73:74">
      <c r="BU246" s="236" t="s">
        <v>158</v>
      </c>
      <c r="BV246" s="236" t="s">
        <v>1394</v>
      </c>
    </row>
  </sheetData>
  <sheetProtection password="DF2C" sheet="1" objects="1" scenarios="1" selectLockedCells="1"/>
  <protectedRanges>
    <protectedRange sqref="H11:H19" name="Rango35"/>
    <protectedRange sqref="H11:H19" name="Rango34"/>
    <protectedRange sqref="C7" name="Rango15"/>
    <protectedRange sqref="I8 M8" name="Rango14"/>
    <protectedRange sqref="D8" name="Rango13"/>
    <protectedRange sqref="H22:J30 D22:F30" name="Rango11"/>
    <protectedRange sqref="D31:N32" name="Rango10"/>
    <protectedRange sqref="C90 C70:C78 E90:I90 E38:I78" name="Rango2"/>
    <protectedRange sqref="C22:C30" name="Rango18"/>
    <protectedRange sqref="D35" name="Rango19"/>
    <protectedRange sqref="J35" name="Rango20"/>
    <protectedRange sqref="L35" name="Rango21"/>
    <protectedRange sqref="D35" name="Rango22"/>
    <protectedRange sqref="D9:N10" name="Rango23"/>
    <protectedRange sqref="D11:G19 G22:G30" name="Rango24"/>
    <protectedRange sqref="I11:I19" name="Rango25"/>
    <protectedRange sqref="D20:N20" name="Rango27"/>
    <protectedRange sqref="E39" name="Rango29"/>
    <protectedRange sqref="D35:N35" name="Rango30"/>
    <protectedRange sqref="C38:C69" name="Rango2_1_1"/>
    <protectedRange sqref="D33:N33" name="Rango10_2"/>
  </protectedRanges>
  <mergeCells count="53">
    <mergeCell ref="C27:F27"/>
    <mergeCell ref="J27:L27"/>
    <mergeCell ref="J28:L28"/>
    <mergeCell ref="J29:L29"/>
    <mergeCell ref="H30:I30"/>
    <mergeCell ref="J30:L30"/>
    <mergeCell ref="D20:O20"/>
    <mergeCell ref="D9:O9"/>
    <mergeCell ref="J21:L21"/>
    <mergeCell ref="D19:G19"/>
    <mergeCell ref="D13:G13"/>
    <mergeCell ref="D15:G15"/>
    <mergeCell ref="D17:G17"/>
    <mergeCell ref="D18:G18"/>
    <mergeCell ref="A1:A5"/>
    <mergeCell ref="D11:G11"/>
    <mergeCell ref="E5:O5"/>
    <mergeCell ref="D12:G12"/>
    <mergeCell ref="D16:G16"/>
    <mergeCell ref="E7:F7"/>
    <mergeCell ref="D8:E8"/>
    <mergeCell ref="F8:G8"/>
    <mergeCell ref="H8:J8"/>
    <mergeCell ref="J7:O7"/>
    <mergeCell ref="H7:I7"/>
    <mergeCell ref="M8:O8"/>
    <mergeCell ref="K8:L8"/>
    <mergeCell ref="C11:C19"/>
    <mergeCell ref="D10:O10"/>
    <mergeCell ref="L80:O80"/>
    <mergeCell ref="H80:K80"/>
    <mergeCell ref="C28:F28"/>
    <mergeCell ref="C29:F29"/>
    <mergeCell ref="C30:F30"/>
    <mergeCell ref="C36:I36"/>
    <mergeCell ref="J36:O36"/>
    <mergeCell ref="D31:O31"/>
    <mergeCell ref="J25:L25"/>
    <mergeCell ref="J26:L26"/>
    <mergeCell ref="D33:O33"/>
    <mergeCell ref="D14:G14"/>
    <mergeCell ref="Q38:Q78"/>
    <mergeCell ref="C22:F22"/>
    <mergeCell ref="C23:F23"/>
    <mergeCell ref="C24:F24"/>
    <mergeCell ref="C25:F25"/>
    <mergeCell ref="C26:F26"/>
    <mergeCell ref="J24:L24"/>
    <mergeCell ref="J22:L22"/>
    <mergeCell ref="D32:O32"/>
    <mergeCell ref="J23:L23"/>
    <mergeCell ref="M21:O21"/>
    <mergeCell ref="H21:I21"/>
  </mergeCells>
  <phoneticPr fontId="10" type="noConversion"/>
  <conditionalFormatting sqref="C81:C82">
    <cfRule type="cellIs" dxfId="38" priority="4" stopIfTrue="1" operator="between">
      <formula>0.8</formula>
      <formula>1</formula>
    </cfRule>
  </conditionalFormatting>
  <conditionalFormatting sqref="H81:H82 D81:D82">
    <cfRule type="cellIs" dxfId="37" priority="5" stopIfTrue="1" operator="between">
      <formula>0</formula>
      <formula>0.4999</formula>
    </cfRule>
    <cfRule type="cellIs" dxfId="36" priority="6" stopIfTrue="1" operator="between">
      <formula>0.5</formula>
      <formula>0.699</formula>
    </cfRule>
    <cfRule type="cellIs" dxfId="35" priority="7" stopIfTrue="1" operator="between">
      <formula>0.7</formula>
      <formula>1</formula>
    </cfRule>
  </conditionalFormatting>
  <conditionalFormatting sqref="M81:M82">
    <cfRule type="cellIs" dxfId="34" priority="8" stopIfTrue="1" operator="between">
      <formula>0</formula>
      <formula>0.499</formula>
    </cfRule>
    <cfRule type="cellIs" dxfId="33" priority="9" stopIfTrue="1" operator="between">
      <formula>0.5</formula>
      <formula>0.699</formula>
    </cfRule>
    <cfRule type="cellIs" dxfId="32" priority="10" stopIfTrue="1" operator="between">
      <formula>0.7</formula>
      <formula>1</formula>
    </cfRule>
  </conditionalFormatting>
  <conditionalFormatting sqref="N38:N78 K38:K78">
    <cfRule type="cellIs" dxfId="31" priority="11" stopIfTrue="1" operator="between">
      <formula>0</formula>
      <formula>0.499</formula>
    </cfRule>
    <cfRule type="cellIs" dxfId="30" priority="12" stopIfTrue="1" operator="between">
      <formula>0.5</formula>
      <formula>0.699</formula>
    </cfRule>
    <cfRule type="cellIs" dxfId="29" priority="13" stopIfTrue="1" operator="between">
      <formula>0.7</formula>
      <formula>1</formula>
    </cfRule>
  </conditionalFormatting>
  <dataValidations count="12">
    <dataValidation type="list" allowBlank="1" showInputMessage="1" showErrorMessage="1" sqref="H8:J8">
      <formula1>AV2:AV32</formula1>
    </dataValidation>
    <dataValidation type="list" allowBlank="1" showInputMessage="1" showErrorMessage="1" sqref="G22:G30">
      <formula1>$BL$4:$BL$84</formula1>
    </dataValidation>
    <dataValidation type="list" allowBlank="1" showInputMessage="1" showErrorMessage="1" sqref="D11:G19">
      <formula1>$BM$4:$BM$84</formula1>
    </dataValidation>
    <dataValidation type="list" allowBlank="1" showInputMessage="1" showErrorMessage="1" sqref="M8">
      <formula1>$CC$2:$CC$17</formula1>
    </dataValidation>
    <dataValidation type="list" allowBlank="1" showInputMessage="1" showErrorMessage="1" sqref="G7">
      <formula1>trimestre</formula1>
    </dataValidation>
    <dataValidation type="list" allowBlank="1" showInputMessage="1" showErrorMessage="1" sqref="D7">
      <formula1>Vigencia</formula1>
    </dataValidation>
    <dataValidation type="list" allowBlank="1" showInputMessage="1" prompt="Selecccione el Nucleo al que Pertenece" sqref="D9">
      <formula1>Nucleos</formula1>
    </dataValidation>
    <dataValidation type="list" errorStyle="information" showInputMessage="1" showErrorMessage="1" error="Debe Seleccionar Una sola" sqref="D8">
      <formula1>$AY$2:$AY$16</formula1>
    </dataValidation>
    <dataValidation type="list" showInputMessage="1" prompt="Seleccion el Programa del Plan de Desarrollo" sqref="D10">
      <formula1>$BA$3:$BA$41</formula1>
    </dataValidation>
    <dataValidation type="list" allowBlank="1" showInputMessage="1" showErrorMessage="1" sqref="D38:D78 P25:P29">
      <formula1>$BU$4:$BU$246</formula1>
    </dataValidation>
    <dataValidation type="list" allowBlank="1" sqref="C22:C30">
      <formula1>$BV$4:$BV$246</formula1>
    </dataValidation>
    <dataValidation type="list" allowBlank="1" showInputMessage="1" prompt="Selecciones el SubPrograma Correspondiente" sqref="D20">
      <formula1>$BB$3:$BB$107</formula1>
    </dataValidation>
  </dataValidations>
  <hyperlinks>
    <hyperlink ref="Q38" location="CRONOGRAMA!A1" display="Ir a Diligenciar el Cronograma de la Actividad"/>
    <hyperlink ref="O38" location="'POBLACION PRIORITAR BENEFICIADA'!A1" display="'POBLACION PRIORITAR BENEFICIADA'!A1"/>
    <hyperlink ref="O39:O48" location="'POBLACION PRIORITAR BENEFICIADA'!A1" display="'POBLACION PRIORITAR BENEFICIADA'!A1"/>
    <hyperlink ref="O48" location="'POBLACION PRIORITAR BENEFICIADA'!A1" display="'POBLACION PRIORITAR BENEFICIADA'!A1"/>
    <hyperlink ref="O69" location="'POBLACION PRIORITAR BENEFICIADA'!A1" display="'POBLACION PRIORITAR BENEFICIADA'!A1"/>
    <hyperlink ref="O70" location="'POBLACION PRIORITAR BENEFICIADA'!A1" display="'POBLACION PRIORITAR BENEFICIADA'!A1"/>
    <hyperlink ref="O71" location="'POBLACION PRIORITAR BENEFICIADA'!A1" display="'POBLACION PRIORITAR BENEFICIADA'!A1"/>
    <hyperlink ref="O72" location="'POBLACION PRIORITAR BENEFICIADA'!A1" display="'POBLACION PRIORITAR BENEFICIADA'!A1"/>
    <hyperlink ref="O73" location="'POBLACION PRIORITAR BENEFICIADA'!A1" display="'POBLACION PRIORITAR BENEFICIADA'!A1"/>
    <hyperlink ref="O74" location="'POBLACION PRIORITAR BENEFICIADA'!A1" display="'POBLACION PRIORITAR BENEFICIADA'!A1"/>
    <hyperlink ref="O75" location="'POBLACION PRIORITAR BENEFICIADA'!A1" display="'POBLACION PRIORITAR BENEFICIADA'!A1"/>
    <hyperlink ref="O76" location="'POBLACION PRIORITAR BENEFICIADA'!A1" display="'POBLACION PRIORITAR BENEFICIADA'!A1"/>
    <hyperlink ref="O77" location="'POBLACION PRIORITAR BENEFICIADA'!A1" display="'POBLACION PRIORITAR BENEFICIADA'!A1"/>
    <hyperlink ref="O49:O68" location="'POBLACION PRIORITAR BENEFICIADA'!A1" display="'POBLACION PRIORITAR BENEFICIADA'!A1"/>
    <hyperlink ref="O78" location="'POBLACION PRIORITAR BENEFICIADA'!A1" display="'POBLACION PRIORITAR BENEFICIADA'!A1"/>
  </hyperlinks>
  <printOptions horizontalCentered="1"/>
  <pageMargins left="0.15748031496062992" right="0.15748031496062992" top="0.15748031496062992" bottom="0.15748031496062992" header="0" footer="0"/>
  <pageSetup scale="73" fitToHeight="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94"/>
  <sheetViews>
    <sheetView showGridLines="0" workbookViewId="0">
      <selection activeCell="G10" sqref="G10"/>
    </sheetView>
  </sheetViews>
  <sheetFormatPr baseColWidth="10" defaultRowHeight="12.75"/>
  <cols>
    <col min="1" max="1" width="46.42578125" customWidth="1"/>
    <col min="2" max="2" width="12.85546875" customWidth="1"/>
    <col min="3" max="3" width="7" customWidth="1"/>
    <col min="4" max="4" width="7.85546875" customWidth="1"/>
    <col min="5" max="5" width="9.85546875" bestFit="1" customWidth="1"/>
    <col min="6" max="6" width="16.85546875" customWidth="1"/>
    <col min="7" max="7" width="6.28515625" customWidth="1"/>
    <col min="8" max="8" width="6.42578125" hidden="1" customWidth="1"/>
    <col min="9" max="9" width="9.85546875" bestFit="1" customWidth="1"/>
    <col min="10" max="10" width="10.85546875" bestFit="1" customWidth="1"/>
    <col min="11" max="11" width="8.28515625" bestFit="1" customWidth="1"/>
    <col min="12" max="12" width="12.28515625" bestFit="1" customWidth="1"/>
    <col min="14" max="14" width="11.42578125" style="120"/>
    <col min="15" max="36" width="11.42578125" style="119"/>
    <col min="37" max="37" width="11.42578125" style="118"/>
    <col min="38" max="38" width="11.42578125" style="145"/>
    <col min="39" max="44" width="11.42578125" style="118"/>
  </cols>
  <sheetData>
    <row r="1" spans="1:63" ht="45.75" customHeight="1">
      <c r="A1" s="114" t="s">
        <v>734</v>
      </c>
      <c r="B1" s="114" t="s">
        <v>740</v>
      </c>
      <c r="C1" s="562" t="s">
        <v>735</v>
      </c>
      <c r="D1" s="563"/>
      <c r="E1" s="114" t="s">
        <v>736</v>
      </c>
      <c r="F1" s="114" t="s">
        <v>741</v>
      </c>
      <c r="G1" s="114" t="s">
        <v>735</v>
      </c>
      <c r="H1" s="114"/>
      <c r="I1" s="114" t="s">
        <v>736</v>
      </c>
      <c r="J1" s="114" t="s">
        <v>737</v>
      </c>
      <c r="K1" s="114" t="s">
        <v>738</v>
      </c>
      <c r="L1" s="115" t="s">
        <v>739</v>
      </c>
      <c r="M1" s="2"/>
      <c r="N1" s="2"/>
      <c r="O1" s="117"/>
      <c r="P1" s="117"/>
      <c r="Q1" s="117"/>
      <c r="R1" s="117" t="s">
        <v>1</v>
      </c>
      <c r="S1" s="143">
        <v>0</v>
      </c>
      <c r="T1" s="117"/>
      <c r="U1" s="117" t="s">
        <v>1</v>
      </c>
      <c r="V1" s="143">
        <v>0</v>
      </c>
      <c r="W1" s="117"/>
      <c r="X1" s="117"/>
      <c r="Y1" s="117"/>
      <c r="Z1" s="117"/>
      <c r="AA1" s="117"/>
      <c r="AB1" s="117"/>
      <c r="AC1" s="117"/>
      <c r="AD1" s="117"/>
      <c r="AE1" s="117"/>
      <c r="AF1" s="117"/>
      <c r="AG1" s="117"/>
      <c r="AH1" s="117"/>
      <c r="AI1" s="117"/>
      <c r="AJ1" s="117"/>
      <c r="AK1" s="117"/>
      <c r="AL1" s="144"/>
      <c r="AM1" s="117"/>
      <c r="AN1" s="117"/>
      <c r="AO1" s="117"/>
      <c r="AP1" s="117"/>
      <c r="AQ1" s="117"/>
      <c r="AR1" s="117"/>
      <c r="AS1" s="2"/>
      <c r="AT1" s="2"/>
      <c r="AU1" s="2"/>
      <c r="AV1" s="2"/>
      <c r="AW1" s="2"/>
      <c r="AX1" s="2"/>
      <c r="AY1" s="2"/>
      <c r="AZ1" s="2"/>
      <c r="BA1" s="2"/>
      <c r="BB1" s="2"/>
      <c r="BC1" s="2"/>
      <c r="BD1" s="2"/>
      <c r="BE1" s="2"/>
      <c r="BF1" s="2"/>
      <c r="BG1" s="2"/>
      <c r="BH1" s="2"/>
      <c r="BI1" s="2"/>
      <c r="BJ1" s="2"/>
      <c r="BK1" s="2"/>
    </row>
    <row r="2" spans="1:63" ht="23.25" customHeight="1">
      <c r="A2" s="156" t="str">
        <f>+'FOR. PARA DILIGENCIAR PA Y SEGU'!C38</f>
        <v>Realizar  estrategias de movilización social y participación de niños, niñas y adolescentes para la exigibilidad de sus derechos en los 14 municipios del departamento.</v>
      </c>
      <c r="B2" s="564">
        <v>0.4</v>
      </c>
      <c r="C2" s="309" t="s">
        <v>573</v>
      </c>
      <c r="D2" s="110">
        <f>IFERROR(('FOR. PARA DILIGENCIAR PA Y SEGU'!H38/'FOR. PARA DILIGENCIAR PA Y SEGU'!H$79),0)</f>
        <v>1.0643098589150852E-2</v>
      </c>
      <c r="E2" s="113">
        <f>+B$2*D2</f>
        <v>4.2572394356603406E-3</v>
      </c>
      <c r="F2" s="564">
        <v>0.6</v>
      </c>
      <c r="G2" s="212" t="s">
        <v>572</v>
      </c>
      <c r="H2" s="112">
        <f t="shared" ref="H2:H12" si="0">+VLOOKUP(G2,varia3,2,0)</f>
        <v>0.3</v>
      </c>
      <c r="I2" s="113">
        <f>+F$2*H2</f>
        <v>0.18</v>
      </c>
      <c r="J2" s="110">
        <f t="shared" ref="J2:J41" si="1">IFERROR((E2+I2),0)</f>
        <v>0.18425723943566033</v>
      </c>
      <c r="K2" s="567">
        <f>IFERROR((100%/J42),0)</f>
        <v>0.19685039370078744</v>
      </c>
      <c r="L2" s="112">
        <f t="shared" ref="L2:L41" si="2">IFERROR((J2*$K$2),0)</f>
        <v>3.6271110125129992E-2</v>
      </c>
      <c r="M2" s="2"/>
      <c r="N2" s="2"/>
      <c r="O2" s="117"/>
      <c r="P2" s="117"/>
      <c r="Q2" s="117"/>
      <c r="R2" s="117" t="s">
        <v>572</v>
      </c>
      <c r="S2" s="121">
        <v>0.2</v>
      </c>
      <c r="T2" s="117"/>
      <c r="U2" s="117" t="s">
        <v>572</v>
      </c>
      <c r="V2" s="121">
        <v>0.3</v>
      </c>
      <c r="W2" s="117"/>
      <c r="X2" s="117"/>
      <c r="Y2" s="117"/>
      <c r="Z2" s="117"/>
      <c r="AA2" s="117"/>
      <c r="AB2" s="117"/>
      <c r="AC2" s="117"/>
      <c r="AD2" s="117"/>
      <c r="AE2" s="117"/>
      <c r="AF2" s="117"/>
      <c r="AG2" s="117"/>
      <c r="AH2" s="117"/>
      <c r="AI2" s="117"/>
      <c r="AJ2" s="117"/>
      <c r="AK2" s="117"/>
      <c r="AL2" s="144"/>
      <c r="AM2" s="117"/>
      <c r="AN2" s="117"/>
      <c r="AO2" s="117"/>
      <c r="AP2" s="117"/>
      <c r="AQ2" s="117"/>
      <c r="AR2" s="117"/>
      <c r="AS2" s="2"/>
      <c r="AT2" s="2"/>
      <c r="AU2" s="2"/>
      <c r="AV2" s="2"/>
      <c r="AW2" s="2"/>
      <c r="AX2" s="2"/>
      <c r="AY2" s="2"/>
      <c r="AZ2" s="2"/>
      <c r="BA2" s="2"/>
      <c r="BB2" s="2"/>
      <c r="BC2" s="2"/>
      <c r="BD2" s="2"/>
      <c r="BE2" s="2"/>
      <c r="BF2" s="2"/>
      <c r="BG2" s="2"/>
      <c r="BH2" s="2"/>
      <c r="BI2" s="2"/>
      <c r="BJ2" s="2"/>
      <c r="BK2" s="2"/>
    </row>
    <row r="3" spans="1:63" ht="23.25" customHeight="1">
      <c r="A3" s="156" t="str">
        <f>+'FOR. PARA DILIGENCIAR PA Y SEGU'!C39</f>
        <v>Brindar asistencia técnica en los 14 municipios para garantizar el fortalecimiento de la estrategia escuelas saludables.</v>
      </c>
      <c r="B3" s="565"/>
      <c r="C3" s="309" t="s">
        <v>572</v>
      </c>
      <c r="D3" s="110">
        <f>IFERROR(('FOR. PARA DILIGENCIAR PA Y SEGU'!H39/'FOR. PARA DILIGENCIAR PA Y SEGU'!H$79),0)</f>
        <v>1.9707825657530632E-2</v>
      </c>
      <c r="E3" s="113">
        <f t="shared" ref="E3:E12" si="3">+B$2*D3</f>
        <v>7.8831302630122529E-3</v>
      </c>
      <c r="F3" s="565"/>
      <c r="G3" s="212" t="s">
        <v>572</v>
      </c>
      <c r="H3" s="112">
        <f t="shared" si="0"/>
        <v>0.3</v>
      </c>
      <c r="I3" s="113">
        <f t="shared" ref="I3:I12" si="4">+F$2*H3</f>
        <v>0.18</v>
      </c>
      <c r="J3" s="110">
        <f t="shared" si="1"/>
        <v>0.18788313026301223</v>
      </c>
      <c r="K3" s="568"/>
      <c r="L3" s="112">
        <f t="shared" si="2"/>
        <v>3.6984868162010291E-2</v>
      </c>
      <c r="M3" s="2"/>
      <c r="N3" s="2"/>
      <c r="O3" s="117"/>
      <c r="P3" s="117"/>
      <c r="Q3" s="117"/>
      <c r="R3" s="117" t="s">
        <v>573</v>
      </c>
      <c r="S3" s="121">
        <v>0.12</v>
      </c>
      <c r="T3" s="117"/>
      <c r="U3" s="117" t="s">
        <v>573</v>
      </c>
      <c r="V3" s="121">
        <v>0.18</v>
      </c>
      <c r="W3" s="117"/>
      <c r="X3" s="117"/>
      <c r="Y3" s="117"/>
      <c r="Z3" s="117"/>
      <c r="AA3" s="117"/>
      <c r="AB3" s="117"/>
      <c r="AC3" s="117"/>
      <c r="AD3" s="117"/>
      <c r="AE3" s="117"/>
      <c r="AF3" s="117"/>
      <c r="AG3" s="117"/>
      <c r="AH3" s="117"/>
      <c r="AI3" s="117"/>
      <c r="AJ3" s="117"/>
      <c r="AK3" s="117"/>
      <c r="AL3" s="144"/>
      <c r="AM3" s="117"/>
      <c r="AN3" s="117"/>
      <c r="AO3" s="117"/>
      <c r="AP3" s="117"/>
      <c r="AQ3" s="117"/>
      <c r="AR3" s="117"/>
      <c r="AS3" s="2"/>
      <c r="AT3" s="2"/>
      <c r="AU3" s="2"/>
      <c r="AV3" s="2"/>
      <c r="AW3" s="2"/>
      <c r="AX3" s="2"/>
      <c r="AY3" s="2"/>
      <c r="AZ3" s="2"/>
      <c r="BA3" s="2"/>
      <c r="BB3" s="2"/>
      <c r="BC3" s="2"/>
      <c r="BD3" s="2"/>
      <c r="BE3" s="2"/>
      <c r="BF3" s="2"/>
      <c r="BG3" s="2"/>
      <c r="BH3" s="2"/>
      <c r="BI3" s="2"/>
      <c r="BJ3" s="2"/>
      <c r="BK3" s="2"/>
    </row>
    <row r="4" spans="1:63" ht="23.25" customHeight="1">
      <c r="A4" s="156" t="str">
        <f>+'FOR. PARA DILIGENCIAR PA Y SEGU'!C40</f>
        <v xml:space="preserve">Fortalecer la Estrategia Talentos Saludables, con la comunidad Educativa de las Escuelas Saludables y de las Zonas de Orientación Escolar en el Departamento. </v>
      </c>
      <c r="B4" s="565"/>
      <c r="C4" s="309" t="s">
        <v>573</v>
      </c>
      <c r="D4" s="110">
        <f>IFERROR(('FOR. PARA DILIGENCIAR PA Y SEGU'!H40/'FOR. PARA DILIGENCIAR PA Y SEGU'!H$79),0)</f>
        <v>4.3130092722674908E-2</v>
      </c>
      <c r="E4" s="113">
        <f t="shared" si="3"/>
        <v>1.7252037089069965E-2</v>
      </c>
      <c r="F4" s="565"/>
      <c r="G4" s="212" t="s">
        <v>572</v>
      </c>
      <c r="H4" s="112">
        <f t="shared" si="0"/>
        <v>0.3</v>
      </c>
      <c r="I4" s="113">
        <f t="shared" si="4"/>
        <v>0.18</v>
      </c>
      <c r="J4" s="110">
        <f t="shared" si="1"/>
        <v>0.19725203708906996</v>
      </c>
      <c r="K4" s="568"/>
      <c r="L4" s="112">
        <f t="shared" si="2"/>
        <v>3.8829141159265751E-2</v>
      </c>
      <c r="M4" s="2"/>
      <c r="N4" s="2"/>
      <c r="O4" s="117"/>
      <c r="P4" s="117"/>
      <c r="Q4" s="117"/>
      <c r="R4" s="117" t="s">
        <v>574</v>
      </c>
      <c r="S4" s="121">
        <v>0.08</v>
      </c>
      <c r="T4" s="117"/>
      <c r="U4" s="117" t="s">
        <v>574</v>
      </c>
      <c r="V4" s="121">
        <v>0.12</v>
      </c>
      <c r="W4" s="117"/>
      <c r="X4" s="117"/>
      <c r="Y4" s="117"/>
      <c r="Z4" s="117"/>
      <c r="AA4" s="117"/>
      <c r="AB4" s="117"/>
      <c r="AC4" s="117"/>
      <c r="AD4" s="117"/>
      <c r="AE4" s="117"/>
      <c r="AF4" s="117"/>
      <c r="AG4" s="117"/>
      <c r="AH4" s="117"/>
      <c r="AI4" s="117"/>
      <c r="AJ4" s="117"/>
      <c r="AK4" s="117"/>
      <c r="AL4" s="144"/>
      <c r="AM4" s="117"/>
      <c r="AN4" s="117"/>
      <c r="AO4" s="117"/>
      <c r="AP4" s="117"/>
      <c r="AQ4" s="117"/>
      <c r="AR4" s="117"/>
      <c r="AS4" s="2"/>
      <c r="AT4" s="2"/>
      <c r="AU4" s="2"/>
      <c r="AV4" s="2"/>
      <c r="AW4" s="2"/>
      <c r="AX4" s="2"/>
      <c r="AY4" s="2"/>
      <c r="AZ4" s="2"/>
      <c r="BA4" s="2"/>
      <c r="BB4" s="2"/>
      <c r="BC4" s="2"/>
      <c r="BD4" s="2"/>
      <c r="BE4" s="2"/>
      <c r="BF4" s="2"/>
      <c r="BG4" s="2"/>
      <c r="BH4" s="2"/>
      <c r="BI4" s="2"/>
      <c r="BJ4" s="2"/>
      <c r="BK4" s="2"/>
    </row>
    <row r="5" spans="1:63" ht="23.25" customHeight="1">
      <c r="A5" s="156" t="str">
        <f>+'FOR. PARA DILIGENCIAR PA Y SEGU'!C41</f>
        <v>Realizar el Encuentro Departamental anual de Escuelas Saludables</v>
      </c>
      <c r="B5" s="565"/>
      <c r="C5" s="309" t="s">
        <v>573</v>
      </c>
      <c r="D5" s="110">
        <f>IFERROR(('FOR. PARA DILIGENCIAR PA Y SEGU'!H41/'FOR. PARA DILIGENCIAR PA Y SEGU'!H$79),0)</f>
        <v>5.1172018016637294E-3</v>
      </c>
      <c r="E5" s="113">
        <f t="shared" si="3"/>
        <v>2.0468807206654917E-3</v>
      </c>
      <c r="F5" s="565"/>
      <c r="G5" s="212" t="s">
        <v>572</v>
      </c>
      <c r="H5" s="112">
        <f t="shared" si="0"/>
        <v>0.3</v>
      </c>
      <c r="I5" s="113">
        <f t="shared" si="4"/>
        <v>0.18</v>
      </c>
      <c r="J5" s="110">
        <f t="shared" si="1"/>
        <v>0.18204688072066549</v>
      </c>
      <c r="K5" s="568"/>
      <c r="L5" s="112">
        <f t="shared" si="2"/>
        <v>3.5836000141863292E-2</v>
      </c>
      <c r="M5" s="2"/>
      <c r="N5" s="2"/>
      <c r="O5" s="117"/>
      <c r="P5" s="117"/>
      <c r="Q5" s="117"/>
      <c r="T5" s="117"/>
      <c r="U5" s="117"/>
      <c r="V5" s="117"/>
      <c r="W5" s="117"/>
      <c r="X5" s="117"/>
      <c r="Y5" s="117"/>
      <c r="Z5" s="117"/>
      <c r="AA5" s="117"/>
      <c r="AB5" s="117"/>
      <c r="AC5" s="117"/>
      <c r="AD5" s="117"/>
      <c r="AE5" s="117"/>
      <c r="AF5" s="117"/>
      <c r="AG5" s="117"/>
      <c r="AH5" s="117"/>
      <c r="AI5" s="117"/>
      <c r="AJ5" s="117"/>
      <c r="AK5" s="117"/>
      <c r="AL5" s="144"/>
      <c r="AM5" s="117"/>
      <c r="AN5" s="117"/>
      <c r="AO5" s="117"/>
      <c r="AP5" s="117"/>
      <c r="AQ5" s="117"/>
      <c r="AR5" s="117"/>
      <c r="AS5" s="2"/>
      <c r="AT5" s="2"/>
      <c r="AU5" s="2"/>
      <c r="AV5" s="2"/>
      <c r="AW5" s="2"/>
      <c r="AX5" s="2"/>
      <c r="AY5" s="2"/>
      <c r="AZ5" s="2"/>
      <c r="BA5" s="2"/>
      <c r="BB5" s="2"/>
      <c r="BC5" s="2"/>
      <c r="BD5" s="2"/>
      <c r="BE5" s="2"/>
      <c r="BF5" s="2"/>
      <c r="BG5" s="2"/>
      <c r="BH5" s="2"/>
      <c r="BI5" s="2"/>
      <c r="BJ5" s="2"/>
      <c r="BK5" s="2"/>
    </row>
    <row r="6" spans="1:63" ht="23.25" customHeight="1">
      <c r="A6" s="156" t="str">
        <f>+'FOR. PARA DILIGENCIAR PA Y SEGU'!C42</f>
        <v>Implementar la estrategia "hogares saludables" en 10 municipios a exepciion de Pereira, Doquebradas, Santa Rosa y La Virginia.</v>
      </c>
      <c r="B6" s="565"/>
      <c r="C6" s="309" t="s">
        <v>572</v>
      </c>
      <c r="D6" s="110">
        <f>IFERROR(('FOR. PARA DILIGENCIAR PA Y SEGU'!H42/'FOR. PARA DILIGENCIAR PA Y SEGU'!H$79),0)</f>
        <v>3.037540337343653E-2</v>
      </c>
      <c r="E6" s="113">
        <f t="shared" si="3"/>
        <v>1.2150161349374612E-2</v>
      </c>
      <c r="F6" s="565"/>
      <c r="G6" s="212" t="s">
        <v>572</v>
      </c>
      <c r="H6" s="112">
        <f t="shared" si="0"/>
        <v>0.3</v>
      </c>
      <c r="I6" s="113">
        <f t="shared" si="4"/>
        <v>0.18</v>
      </c>
      <c r="J6" s="110">
        <f t="shared" si="1"/>
        <v>0.1921501613493746</v>
      </c>
      <c r="K6" s="568"/>
      <c r="L6" s="112">
        <f t="shared" si="2"/>
        <v>3.7824834911294222E-2</v>
      </c>
      <c r="M6" s="2"/>
      <c r="N6" s="2"/>
      <c r="O6" s="117"/>
      <c r="P6" s="117"/>
      <c r="Q6" s="117"/>
      <c r="R6" s="117"/>
      <c r="S6" s="117"/>
      <c r="T6" s="117"/>
      <c r="U6" s="117"/>
      <c r="V6" s="117"/>
      <c r="W6" s="117"/>
      <c r="X6" s="117"/>
      <c r="Y6" s="117"/>
      <c r="Z6" s="117"/>
      <c r="AA6" s="117"/>
      <c r="AB6" s="117"/>
      <c r="AC6" s="117"/>
      <c r="AD6" s="117"/>
      <c r="AE6" s="117"/>
      <c r="AF6" s="117"/>
      <c r="AG6" s="117"/>
      <c r="AH6" s="117"/>
      <c r="AI6" s="117"/>
      <c r="AJ6" s="117"/>
      <c r="AK6" s="117"/>
      <c r="AL6" s="144"/>
      <c r="AM6" s="117"/>
      <c r="AN6" s="117"/>
      <c r="AO6" s="117"/>
      <c r="AP6" s="117"/>
      <c r="AQ6" s="117"/>
      <c r="AR6" s="117"/>
      <c r="AS6" s="2"/>
      <c r="AT6" s="2"/>
      <c r="AU6" s="2"/>
      <c r="AV6" s="2"/>
      <c r="AW6" s="2"/>
      <c r="AX6" s="2"/>
      <c r="AY6" s="2"/>
      <c r="AZ6" s="2"/>
      <c r="BA6" s="2"/>
      <c r="BB6" s="2"/>
      <c r="BC6" s="2"/>
      <c r="BD6" s="2"/>
      <c r="BE6" s="2"/>
      <c r="BF6" s="2"/>
      <c r="BG6" s="2"/>
      <c r="BH6" s="2"/>
      <c r="BI6" s="2"/>
      <c r="BJ6" s="2"/>
      <c r="BK6" s="2"/>
    </row>
    <row r="7" spans="1:63" ht="23.25" customHeight="1">
      <c r="A7" s="156" t="str">
        <f>+'FOR. PARA DILIGENCIAR PA Y SEGU'!C43</f>
        <v>Realizar asistencia tecnica , formación y acompañamiento en reducción del consumo de SPA, a los representantes de los comités interinstitucionales en los 14 municipios del Departamento.</v>
      </c>
      <c r="B7" s="565"/>
      <c r="C7" s="309" t="s">
        <v>572</v>
      </c>
      <c r="D7" s="110">
        <f>IFERROR(('FOR. PARA DILIGENCIAR PA Y SEGU'!H43/'FOR. PARA DILIGENCIAR PA Y SEGU'!H$79),0)</f>
        <v>2.4471676586034552E-2</v>
      </c>
      <c r="E7" s="113">
        <f t="shared" si="3"/>
        <v>9.7886706344138211E-3</v>
      </c>
      <c r="F7" s="565"/>
      <c r="G7" s="212" t="s">
        <v>572</v>
      </c>
      <c r="H7" s="112">
        <f t="shared" si="0"/>
        <v>0.3</v>
      </c>
      <c r="I7" s="113">
        <f t="shared" si="4"/>
        <v>0.18</v>
      </c>
      <c r="J7" s="110">
        <f t="shared" si="1"/>
        <v>0.18978867063441382</v>
      </c>
      <c r="K7" s="568"/>
      <c r="L7" s="112">
        <f t="shared" si="2"/>
        <v>3.7359974534333436E-2</v>
      </c>
      <c r="M7" s="2"/>
      <c r="N7" s="2"/>
      <c r="O7" s="117"/>
      <c r="P7" s="117"/>
      <c r="Q7" s="117"/>
      <c r="T7" s="117"/>
      <c r="U7" s="117"/>
      <c r="V7" s="117"/>
      <c r="W7" s="117"/>
      <c r="X7" s="117"/>
      <c r="Y7" s="117"/>
      <c r="Z7" s="117"/>
      <c r="AA7" s="117"/>
      <c r="AB7" s="117"/>
      <c r="AC7" s="117"/>
      <c r="AD7" s="117"/>
      <c r="AE7" s="117"/>
      <c r="AF7" s="117"/>
      <c r="AG7" s="117"/>
      <c r="AH7" s="117"/>
      <c r="AI7" s="117"/>
      <c r="AJ7" s="117"/>
      <c r="AK7" s="117"/>
      <c r="AL7" s="144"/>
      <c r="AM7" s="117"/>
      <c r="AN7" s="117"/>
      <c r="AO7" s="117"/>
      <c r="AP7" s="117"/>
      <c r="AQ7" s="117"/>
      <c r="AR7" s="117"/>
      <c r="AS7" s="2"/>
      <c r="AT7" s="2"/>
      <c r="AU7" s="2"/>
      <c r="AV7" s="2"/>
      <c r="AW7" s="2"/>
      <c r="AX7" s="2"/>
      <c r="AY7" s="2"/>
      <c r="AZ7" s="2"/>
      <c r="BA7" s="2"/>
      <c r="BB7" s="2"/>
      <c r="BC7" s="2"/>
      <c r="BD7" s="2"/>
      <c r="BE7" s="2"/>
      <c r="BF7" s="2"/>
      <c r="BG7" s="2"/>
      <c r="BH7" s="2"/>
      <c r="BI7" s="2"/>
      <c r="BJ7" s="2"/>
      <c r="BK7" s="2"/>
    </row>
    <row r="8" spans="1:63" ht="23.25" customHeight="1">
      <c r="A8" s="156" t="str">
        <f>+'FOR. PARA DILIGENCIAR PA Y SEGU'!C44</f>
        <v>Fortalecer la Estrategia "Jóvenes P",  a través de la formación y acompañamiento a los adolescentes y jóvenes pertenecientes a ella  y de las Zonas de Orientación Escolar en los catorce municipios del Departamento.</v>
      </c>
      <c r="B8" s="565"/>
      <c r="C8" s="309" t="s">
        <v>572</v>
      </c>
      <c r="D8" s="110">
        <f>IFERROR(('FOR. PARA DILIGENCIAR PA Y SEGU'!H44/'FOR. PARA DILIGENCIAR PA Y SEGU'!H$79),0)</f>
        <v>4.516505317292055E-2</v>
      </c>
      <c r="E8" s="113">
        <f t="shared" si="3"/>
        <v>1.8066021269168221E-2</v>
      </c>
      <c r="F8" s="565"/>
      <c r="G8" s="212" t="s">
        <v>572</v>
      </c>
      <c r="H8" s="112">
        <f t="shared" si="0"/>
        <v>0.3</v>
      </c>
      <c r="I8" s="113">
        <f t="shared" si="4"/>
        <v>0.18</v>
      </c>
      <c r="J8" s="110">
        <f t="shared" si="1"/>
        <v>0.19806602126916822</v>
      </c>
      <c r="K8" s="568"/>
      <c r="L8" s="112">
        <f t="shared" si="2"/>
        <v>3.8989374265584305E-2</v>
      </c>
      <c r="M8" s="2"/>
      <c r="N8" s="2"/>
      <c r="O8" s="117"/>
      <c r="P8" s="117"/>
      <c r="Q8" s="117"/>
      <c r="R8" s="117"/>
      <c r="S8" s="117"/>
      <c r="T8" s="117"/>
      <c r="U8" s="117"/>
      <c r="V8" s="117"/>
      <c r="W8" s="117"/>
      <c r="X8" s="117"/>
      <c r="Y8" s="117"/>
      <c r="Z8" s="117"/>
      <c r="AA8" s="117"/>
      <c r="AB8" s="117"/>
      <c r="AC8" s="117"/>
      <c r="AD8" s="117"/>
      <c r="AE8" s="117"/>
      <c r="AF8" s="117"/>
      <c r="AG8" s="117"/>
      <c r="AH8" s="117"/>
      <c r="AI8" s="117"/>
      <c r="AJ8" s="117"/>
      <c r="AK8" s="117"/>
      <c r="AL8" s="144"/>
      <c r="AM8" s="117"/>
      <c r="AN8" s="117"/>
      <c r="AO8" s="117"/>
      <c r="AP8" s="117"/>
      <c r="AQ8" s="117"/>
      <c r="AR8" s="117"/>
      <c r="AS8" s="2"/>
      <c r="AT8" s="2"/>
      <c r="AU8" s="2"/>
      <c r="AV8" s="2"/>
      <c r="AW8" s="2"/>
      <c r="AX8" s="2"/>
      <c r="AY8" s="2"/>
      <c r="AZ8" s="2"/>
      <c r="BA8" s="2"/>
      <c r="BB8" s="2"/>
      <c r="BC8" s="2"/>
      <c r="BD8" s="2"/>
      <c r="BE8" s="2"/>
      <c r="BF8" s="2"/>
      <c r="BG8" s="2"/>
      <c r="BH8" s="2"/>
      <c r="BI8" s="2"/>
      <c r="BJ8" s="2"/>
      <c r="BK8" s="2"/>
    </row>
    <row r="9" spans="1:63" ht="23.25" customHeight="1">
      <c r="A9" s="156" t="str">
        <f>+'FOR. PARA DILIGENCIAR PA Y SEGU'!C45</f>
        <v>Formular el documento tecnico con los lineamientos  para la politica publica  de inclusion y respeto por la diversidad sexual en salud.</v>
      </c>
      <c r="B9" s="565"/>
      <c r="C9" s="309" t="s">
        <v>572</v>
      </c>
      <c r="D9" s="110">
        <f>IFERROR(('FOR. PARA DILIGENCIAR PA Y SEGU'!H45/'FOR. PARA DILIGENCIAR PA Y SEGU'!H$79),0)</f>
        <v>1.5964647883726278E-2</v>
      </c>
      <c r="E9" s="113">
        <f t="shared" si="3"/>
        <v>6.3858591534905118E-3</v>
      </c>
      <c r="F9" s="565"/>
      <c r="G9" s="212" t="s">
        <v>572</v>
      </c>
      <c r="H9" s="112">
        <f t="shared" si="0"/>
        <v>0.3</v>
      </c>
      <c r="I9" s="113">
        <f t="shared" si="4"/>
        <v>0.18</v>
      </c>
      <c r="J9" s="110">
        <f t="shared" si="1"/>
        <v>0.18638585915349051</v>
      </c>
      <c r="K9" s="568"/>
      <c r="L9" s="112">
        <f t="shared" si="2"/>
        <v>3.6690129754624122E-2</v>
      </c>
      <c r="M9" s="2"/>
      <c r="N9" s="2"/>
      <c r="O9" s="117"/>
      <c r="P9" s="117"/>
      <c r="Q9" s="117"/>
      <c r="R9" s="117"/>
      <c r="S9" s="117"/>
      <c r="T9" s="117"/>
      <c r="U9" s="117"/>
      <c r="V9" s="117"/>
      <c r="W9" s="117"/>
      <c r="X9" s="117"/>
      <c r="Y9" s="117"/>
      <c r="Z9" s="117"/>
      <c r="AA9" s="117"/>
      <c r="AB9" s="117"/>
      <c r="AC9" s="117"/>
      <c r="AD9" s="117"/>
      <c r="AE9" s="117"/>
      <c r="AF9" s="117"/>
      <c r="AG9" s="117"/>
      <c r="AH9" s="117"/>
      <c r="AI9" s="117"/>
      <c r="AJ9" s="117"/>
      <c r="AK9" s="117"/>
      <c r="AL9" s="144"/>
      <c r="AM9" s="117"/>
      <c r="AN9" s="117"/>
      <c r="AO9" s="117"/>
      <c r="AP9" s="117"/>
      <c r="AQ9" s="117"/>
      <c r="AR9" s="117"/>
      <c r="AS9" s="2"/>
      <c r="AT9" s="2"/>
      <c r="AU9" s="2"/>
      <c r="AV9" s="2"/>
      <c r="AW9" s="2"/>
      <c r="AX9" s="2"/>
      <c r="AY9" s="2"/>
      <c r="AZ9" s="2"/>
      <c r="BA9" s="2"/>
      <c r="BB9" s="2"/>
      <c r="BC9" s="2"/>
      <c r="BD9" s="2"/>
      <c r="BE9" s="2"/>
      <c r="BF9" s="2"/>
      <c r="BG9" s="2"/>
      <c r="BH9" s="2"/>
      <c r="BI9" s="2"/>
      <c r="BJ9" s="2"/>
      <c r="BK9" s="2"/>
    </row>
    <row r="10" spans="1:63" s="403" customFormat="1" ht="23.25" customHeight="1">
      <c r="A10" s="394" t="str">
        <f>+'FOR. PARA DILIGENCIAR PA Y SEGU'!C46</f>
        <v>Fortalecer Tecnicmente la Participación Social y Ciudadana en los 14  municipios del Departamento.</v>
      </c>
      <c r="B10" s="565"/>
      <c r="C10" s="395" t="s">
        <v>572</v>
      </c>
      <c r="D10" s="396">
        <f>IFERROR(('FOR. PARA DILIGENCIAR PA Y SEGU'!H46/'FOR. PARA DILIGENCIAR PA Y SEGU'!H$79),0)</f>
        <v>3.3195824499561502E-2</v>
      </c>
      <c r="E10" s="397">
        <f t="shared" si="3"/>
        <v>1.3278329799824601E-2</v>
      </c>
      <c r="F10" s="565"/>
      <c r="G10" s="398" t="s">
        <v>572</v>
      </c>
      <c r="H10" s="399">
        <f t="shared" si="0"/>
        <v>0.3</v>
      </c>
      <c r="I10" s="397">
        <f t="shared" si="4"/>
        <v>0.18</v>
      </c>
      <c r="J10" s="396">
        <f t="shared" si="1"/>
        <v>0.19327832979982459</v>
      </c>
      <c r="K10" s="568"/>
      <c r="L10" s="399">
        <f t="shared" si="2"/>
        <v>3.8046915314926107E-2</v>
      </c>
      <c r="M10" s="400"/>
      <c r="N10" s="400"/>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2"/>
      <c r="AM10" s="401"/>
      <c r="AN10" s="401"/>
      <c r="AO10" s="401"/>
      <c r="AP10" s="401"/>
      <c r="AQ10" s="401"/>
      <c r="AR10" s="401"/>
      <c r="AS10" s="400"/>
      <c r="AT10" s="400"/>
      <c r="AU10" s="400"/>
      <c r="AV10" s="400"/>
      <c r="AW10" s="400"/>
      <c r="AX10" s="400"/>
      <c r="AY10" s="400"/>
      <c r="AZ10" s="400"/>
      <c r="BA10" s="400"/>
      <c r="BB10" s="400"/>
      <c r="BC10" s="400"/>
      <c r="BD10" s="400"/>
      <c r="BE10" s="400"/>
      <c r="BF10" s="400"/>
      <c r="BG10" s="400"/>
      <c r="BH10" s="400"/>
      <c r="BI10" s="400"/>
      <c r="BJ10" s="400"/>
      <c r="BK10" s="400"/>
    </row>
    <row r="11" spans="1:63" ht="23.25" customHeight="1">
      <c r="A11" s="156" t="str">
        <f>+'FOR. PARA DILIGENCIAR PA Y SEGU'!C47</f>
        <v>Diseñar y validar el documento preliminar de la política pública de Reducción del consumo de SPA</v>
      </c>
      <c r="B11" s="565"/>
      <c r="C11" s="309" t="s">
        <v>572</v>
      </c>
      <c r="D11" s="110">
        <f>IFERROR(('FOR. PARA DILIGENCIAR PA Y SEGU'!H47/'FOR. PARA DILIGENCIAR PA Y SEGU'!H$79),0)</f>
        <v>2.3211533713079092E-2</v>
      </c>
      <c r="E11" s="113">
        <f t="shared" si="3"/>
        <v>9.2846134852316367E-3</v>
      </c>
      <c r="F11" s="565"/>
      <c r="G11" s="212" t="s">
        <v>572</v>
      </c>
      <c r="H11" s="112">
        <f t="shared" si="0"/>
        <v>0.3</v>
      </c>
      <c r="I11" s="113">
        <f t="shared" si="4"/>
        <v>0.18</v>
      </c>
      <c r="J11" s="110">
        <f t="shared" si="1"/>
        <v>0.18928461348523162</v>
      </c>
      <c r="K11" s="568"/>
      <c r="L11" s="112">
        <f t="shared" si="2"/>
        <v>3.7260750686069224E-2</v>
      </c>
      <c r="M11" s="2"/>
      <c r="N11" s="2"/>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44"/>
      <c r="AM11" s="117"/>
      <c r="AN11" s="117"/>
      <c r="AO11" s="117"/>
      <c r="AP11" s="117"/>
      <c r="AQ11" s="117"/>
      <c r="AR11" s="117"/>
      <c r="AS11" s="2"/>
      <c r="AT11" s="2"/>
      <c r="AU11" s="2"/>
      <c r="AV11" s="2"/>
      <c r="AW11" s="2"/>
      <c r="AX11" s="2"/>
      <c r="AY11" s="2"/>
      <c r="AZ11" s="2"/>
      <c r="BA11" s="2"/>
      <c r="BB11" s="2"/>
      <c r="BC11" s="2"/>
      <c r="BD11" s="2"/>
      <c r="BE11" s="2"/>
      <c r="BF11" s="2"/>
      <c r="BG11" s="2"/>
      <c r="BH11" s="2"/>
      <c r="BI11" s="2"/>
      <c r="BJ11" s="2"/>
      <c r="BK11" s="2"/>
    </row>
    <row r="12" spans="1:63" ht="23.25" customHeight="1">
      <c r="A12" s="156" t="str">
        <f>+'FOR. PARA DILIGENCIAR PA Y SEGU'!C48</f>
        <v>Fortalecer el Observatorio de Drogas del Eje Cafetero</v>
      </c>
      <c r="B12" s="565"/>
      <c r="C12" s="309" t="s">
        <v>572</v>
      </c>
      <c r="D12" s="110">
        <f>IFERROR(('FOR. PARA DILIGENCIAR PA Y SEGU'!H48/'FOR. PARA DILIGENCIAR PA Y SEGU'!H$79),0)</f>
        <v>4.2572394356603406E-2</v>
      </c>
      <c r="E12" s="113">
        <f t="shared" si="3"/>
        <v>1.7028957742641362E-2</v>
      </c>
      <c r="F12" s="565"/>
      <c r="G12" s="212" t="s">
        <v>572</v>
      </c>
      <c r="H12" s="112">
        <f t="shared" si="0"/>
        <v>0.3</v>
      </c>
      <c r="I12" s="113">
        <f t="shared" si="4"/>
        <v>0.18</v>
      </c>
      <c r="J12" s="110">
        <f t="shared" si="1"/>
        <v>0.19702895774264134</v>
      </c>
      <c r="K12" s="568"/>
      <c r="L12" s="112">
        <f t="shared" si="2"/>
        <v>3.8785227902094759E-2</v>
      </c>
      <c r="M12" s="2"/>
      <c r="N12" s="2"/>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44"/>
      <c r="AM12" s="117"/>
      <c r="AN12" s="117"/>
      <c r="AO12" s="117"/>
      <c r="AP12" s="117"/>
      <c r="AQ12" s="117"/>
      <c r="AR12" s="117"/>
      <c r="AS12" s="2"/>
      <c r="AT12" s="2"/>
      <c r="AU12" s="2"/>
      <c r="AV12" s="2"/>
      <c r="AW12" s="2"/>
      <c r="AX12" s="2"/>
      <c r="AY12" s="2"/>
      <c r="AZ12" s="2"/>
      <c r="BA12" s="2"/>
      <c r="BB12" s="2"/>
      <c r="BC12" s="2"/>
      <c r="BD12" s="2"/>
      <c r="BE12" s="2"/>
      <c r="BF12" s="2"/>
      <c r="BG12" s="2"/>
      <c r="BH12" s="2"/>
      <c r="BI12" s="2"/>
      <c r="BJ12" s="2"/>
      <c r="BK12" s="2"/>
    </row>
    <row r="13" spans="1:63" ht="23.25" customHeight="1">
      <c r="A13" s="156" t="str">
        <f>+'FOR. PARA DILIGENCIAR PA Y SEGU'!C49</f>
        <v>Fortalecer la Institucionalidad para responder equitativamente al goce efectivo de derechos y a las necesidades y demandas de las personas mayores en los doce municipios categoria 4, 5 y 6 del departamento</v>
      </c>
      <c r="B13" s="565"/>
      <c r="C13" s="309" t="s">
        <v>572</v>
      </c>
      <c r="D13" s="110">
        <f>IFERROR(('FOR. PARA DILIGENCIAR PA Y SEGU'!H49/'FOR. PARA DILIGENCIAR PA Y SEGU'!H$79),0)</f>
        <v>3.3195824499561502E-2</v>
      </c>
      <c r="E13" s="113">
        <f t="shared" ref="E13:E24" si="5">+B$2*D13</f>
        <v>1.3278329799824601E-2</v>
      </c>
      <c r="F13" s="565"/>
      <c r="G13" s="212" t="s">
        <v>572</v>
      </c>
      <c r="H13" s="112">
        <f t="shared" ref="H13:H41" si="6">+VLOOKUP(G13,varia3,2,0)</f>
        <v>0.3</v>
      </c>
      <c r="I13" s="113">
        <f t="shared" ref="I13:I41" si="7">+F$2*H13</f>
        <v>0.18</v>
      </c>
      <c r="J13" s="110">
        <f t="shared" si="1"/>
        <v>0.19327832979982459</v>
      </c>
      <c r="K13" s="568"/>
      <c r="L13" s="112">
        <f t="shared" si="2"/>
        <v>3.8046915314926107E-2</v>
      </c>
      <c r="M13" s="2"/>
      <c r="N13" s="2"/>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44"/>
      <c r="AM13" s="117"/>
      <c r="AN13" s="117"/>
      <c r="AO13" s="117"/>
      <c r="AP13" s="117"/>
      <c r="AQ13" s="117"/>
      <c r="AR13" s="117"/>
      <c r="AS13" s="2"/>
      <c r="AT13" s="2"/>
      <c r="AU13" s="2"/>
      <c r="AV13" s="2"/>
      <c r="AW13" s="2"/>
      <c r="AX13" s="2"/>
      <c r="AY13" s="2"/>
      <c r="AZ13" s="2"/>
      <c r="BA13" s="2"/>
      <c r="BB13" s="2"/>
      <c r="BC13" s="2"/>
      <c r="BD13" s="2"/>
      <c r="BE13" s="2"/>
      <c r="BF13" s="2"/>
      <c r="BG13" s="2"/>
      <c r="BH13" s="2"/>
      <c r="BI13" s="2"/>
      <c r="BJ13" s="2"/>
      <c r="BK13" s="2"/>
    </row>
    <row r="14" spans="1:63" ht="23.25" customHeight="1">
      <c r="A14" s="156" t="str">
        <f>+'FOR. PARA DILIGENCIAR PA Y SEGU'!C50</f>
        <v>Promocionar el envejecimiento activo y fomento de una cultura positiva de la vejez en los municipios dell Departamento de Risaralda.</v>
      </c>
      <c r="B14" s="565"/>
      <c r="C14" s="309" t="s">
        <v>572</v>
      </c>
      <c r="D14" s="110">
        <f>IFERROR(('FOR. PARA DILIGENCIAR PA Y SEGU'!H50/'FOR. PARA DILIGENCIAR PA Y SEGU'!H$79),0)</f>
        <v>3.3195824499561502E-2</v>
      </c>
      <c r="E14" s="113">
        <f t="shared" si="5"/>
        <v>1.3278329799824601E-2</v>
      </c>
      <c r="F14" s="565"/>
      <c r="G14" s="212" t="s">
        <v>572</v>
      </c>
      <c r="H14" s="112">
        <f t="shared" si="6"/>
        <v>0.3</v>
      </c>
      <c r="I14" s="113">
        <f t="shared" si="7"/>
        <v>0.18</v>
      </c>
      <c r="J14" s="110">
        <f t="shared" si="1"/>
        <v>0.19327832979982459</v>
      </c>
      <c r="K14" s="568"/>
      <c r="L14" s="112">
        <f t="shared" si="2"/>
        <v>3.8046915314926107E-2</v>
      </c>
      <c r="M14" s="2"/>
      <c r="N14" s="2"/>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44"/>
      <c r="AM14" s="117"/>
      <c r="AN14" s="117"/>
      <c r="AO14" s="117"/>
      <c r="AP14" s="117"/>
      <c r="AQ14" s="117"/>
      <c r="AR14" s="117"/>
      <c r="AS14" s="2"/>
      <c r="AT14" s="2"/>
      <c r="AU14" s="2"/>
      <c r="AV14" s="2"/>
      <c r="AW14" s="2"/>
      <c r="AX14" s="2"/>
      <c r="AY14" s="2"/>
      <c r="AZ14" s="2"/>
      <c r="BA14" s="2"/>
      <c r="BB14" s="2"/>
      <c r="BC14" s="2"/>
      <c r="BD14" s="2"/>
      <c r="BE14" s="2"/>
      <c r="BF14" s="2"/>
      <c r="BG14" s="2"/>
      <c r="BH14" s="2"/>
      <c r="BI14" s="2"/>
      <c r="BJ14" s="2"/>
      <c r="BK14" s="2"/>
    </row>
    <row r="15" spans="1:63" ht="23.25" customHeight="1">
      <c r="A15" s="156" t="str">
        <f>+'FOR. PARA DILIGENCIAR PA Y SEGU'!C51</f>
        <v>Promocionar la Equidad de Género para la Salud en los catorce municipios del departamento</v>
      </c>
      <c r="B15" s="565"/>
      <c r="C15" s="309" t="s">
        <v>572</v>
      </c>
      <c r="D15" s="110">
        <f>IFERROR(('FOR. PARA DILIGENCIAR PA Y SEGU'!H51/'FOR. PARA DILIGENCIAR PA Y SEGU'!H$79),0)</f>
        <v>1.7231176615835227E-2</v>
      </c>
      <c r="E15" s="113">
        <f t="shared" si="5"/>
        <v>6.8924706463340916E-3</v>
      </c>
      <c r="F15" s="565"/>
      <c r="G15" s="212" t="s">
        <v>572</v>
      </c>
      <c r="H15" s="112">
        <f t="shared" si="6"/>
        <v>0.3</v>
      </c>
      <c r="I15" s="113">
        <f t="shared" si="7"/>
        <v>0.18</v>
      </c>
      <c r="J15" s="110">
        <f t="shared" si="1"/>
        <v>0.18689247064633407</v>
      </c>
      <c r="K15" s="568"/>
      <c r="L15" s="112">
        <f t="shared" si="2"/>
        <v>3.6789856426443723E-2</v>
      </c>
      <c r="M15" s="2"/>
      <c r="N15" s="2"/>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44"/>
      <c r="AM15" s="117"/>
      <c r="AN15" s="117"/>
      <c r="AO15" s="117"/>
      <c r="AP15" s="117"/>
      <c r="AQ15" s="117"/>
      <c r="AR15" s="117"/>
      <c r="AS15" s="2"/>
      <c r="AT15" s="2"/>
      <c r="AU15" s="2"/>
      <c r="AV15" s="2"/>
      <c r="AW15" s="2"/>
      <c r="AX15" s="2"/>
      <c r="AY15" s="2"/>
      <c r="AZ15" s="2"/>
      <c r="BA15" s="2"/>
      <c r="BB15" s="2"/>
      <c r="BC15" s="2"/>
      <c r="BD15" s="2"/>
      <c r="BE15" s="2"/>
      <c r="BF15" s="2"/>
      <c r="BG15" s="2"/>
      <c r="BH15" s="2"/>
      <c r="BI15" s="2"/>
      <c r="BJ15" s="2"/>
      <c r="BK15" s="2"/>
    </row>
    <row r="16" spans="1:63" ht="23.25" customHeight="1">
      <c r="A16" s="156" t="str">
        <f>+'FOR. PARA DILIGENCIAR PA Y SEGU'!C52</f>
        <v>Generar espacios equitativos de participación para hombres y mujeres, identificando barreras, desigualdad, e incluyendo a las víctimas de violencia por identidad de género y a la población LGBTI</v>
      </c>
      <c r="B16" s="565"/>
      <c r="C16" s="309" t="s">
        <v>572</v>
      </c>
      <c r="D16" s="110">
        <f>IFERROR(('FOR. PARA DILIGENCIAR PA Y SEGU'!H52/'FOR. PARA DILIGENCIAR PA Y SEGU'!H$79),0)</f>
        <v>1.5964647883726278E-2</v>
      </c>
      <c r="E16" s="113">
        <f t="shared" si="5"/>
        <v>6.3858591534905118E-3</v>
      </c>
      <c r="F16" s="565"/>
      <c r="G16" s="212" t="s">
        <v>572</v>
      </c>
      <c r="H16" s="112">
        <f t="shared" si="6"/>
        <v>0.3</v>
      </c>
      <c r="I16" s="113">
        <f t="shared" si="7"/>
        <v>0.18</v>
      </c>
      <c r="J16" s="110">
        <f t="shared" si="1"/>
        <v>0.18638585915349051</v>
      </c>
      <c r="K16" s="568"/>
      <c r="L16" s="112">
        <f t="shared" si="2"/>
        <v>3.6690129754624122E-2</v>
      </c>
      <c r="M16" s="2"/>
      <c r="N16" s="2"/>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44"/>
      <c r="AM16" s="117"/>
      <c r="AN16" s="117"/>
      <c r="AO16" s="117"/>
      <c r="AP16" s="117"/>
      <c r="AQ16" s="117"/>
      <c r="AR16" s="117"/>
      <c r="AS16" s="2"/>
      <c r="AT16" s="2"/>
      <c r="AU16" s="2"/>
      <c r="AV16" s="2"/>
      <c r="AW16" s="2"/>
      <c r="AX16" s="2"/>
      <c r="AY16" s="2"/>
      <c r="AZ16" s="2"/>
      <c r="BA16" s="2"/>
      <c r="BB16" s="2"/>
      <c r="BC16" s="2"/>
      <c r="BD16" s="2"/>
      <c r="BE16" s="2"/>
      <c r="BF16" s="2"/>
      <c r="BG16" s="2"/>
      <c r="BH16" s="2"/>
      <c r="BI16" s="2"/>
      <c r="BJ16" s="2"/>
      <c r="BK16" s="2"/>
    </row>
    <row r="17" spans="1:63" ht="23.25" customHeight="1">
      <c r="A17" s="156" t="str">
        <f>+'FOR. PARA DILIGENCIAR PA Y SEGU'!C53</f>
        <v>Realizar asesoría, asistencia técnica, formación y acompañamiento a los municipiosn con promotores  de los pueblos indigenas y las comunidades afrodescendiente, sobre promoción de la salud y prevención primaria, con enfoque de genero.</v>
      </c>
      <c r="B17" s="565"/>
      <c r="C17" s="309" t="s">
        <v>572</v>
      </c>
      <c r="D17" s="110">
        <f>IFERROR(('FOR. PARA DILIGENCIAR PA Y SEGU'!H53/'FOR. PARA DILIGENCIAR PA Y SEGU'!H$79),0)</f>
        <v>3.3195824499561502E-2</v>
      </c>
      <c r="E17" s="113">
        <f t="shared" si="5"/>
        <v>1.3278329799824601E-2</v>
      </c>
      <c r="F17" s="565"/>
      <c r="G17" s="212" t="s">
        <v>572</v>
      </c>
      <c r="H17" s="112">
        <f t="shared" si="6"/>
        <v>0.3</v>
      </c>
      <c r="I17" s="113">
        <f t="shared" si="7"/>
        <v>0.18</v>
      </c>
      <c r="J17" s="110">
        <f t="shared" si="1"/>
        <v>0.19327832979982459</v>
      </c>
      <c r="K17" s="568"/>
      <c r="L17" s="112">
        <f t="shared" si="2"/>
        <v>3.8046915314926107E-2</v>
      </c>
      <c r="M17" s="2"/>
      <c r="N17" s="2"/>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44"/>
      <c r="AM17" s="117"/>
      <c r="AN17" s="117"/>
      <c r="AO17" s="117"/>
      <c r="AP17" s="117"/>
      <c r="AQ17" s="117"/>
      <c r="AR17" s="117"/>
      <c r="AS17" s="2"/>
      <c r="AT17" s="2"/>
      <c r="AU17" s="2"/>
      <c r="AV17" s="2"/>
      <c r="AW17" s="2"/>
      <c r="AX17" s="2"/>
      <c r="AY17" s="2"/>
      <c r="AZ17" s="2"/>
      <c r="BA17" s="2"/>
      <c r="BB17" s="2"/>
      <c r="BC17" s="2"/>
      <c r="BD17" s="2"/>
      <c r="BE17" s="2"/>
      <c r="BF17" s="2"/>
      <c r="BG17" s="2"/>
      <c r="BH17" s="2"/>
      <c r="BI17" s="2"/>
      <c r="BJ17" s="2"/>
      <c r="BK17" s="2"/>
    </row>
    <row r="18" spans="1:63" ht="23.25" customHeight="1">
      <c r="A18" s="156" t="str">
        <f>+'FOR. PARA DILIGENCIAR PA Y SEGU'!C54</f>
        <v xml:space="preserve">Realizar asistencia técnica , formación y acompañamiento a los representantes de los comités interinstitucionales de Discapacidad en los 14 municipios del Departamento, incluyendo en Fortalecimiento y acompañamiento del Comité Departamental. </v>
      </c>
      <c r="B18" s="565"/>
      <c r="C18" s="309" t="s">
        <v>572</v>
      </c>
      <c r="D18" s="110">
        <f>IFERROR(('FOR. PARA DILIGENCIAR PA Y SEGU'!H54/'FOR. PARA DILIGENCIAR PA Y SEGU'!H$79),0)</f>
        <v>3.3195824499561502E-2</v>
      </c>
      <c r="E18" s="113">
        <f t="shared" si="5"/>
        <v>1.3278329799824601E-2</v>
      </c>
      <c r="F18" s="565"/>
      <c r="G18" s="212" t="s">
        <v>572</v>
      </c>
      <c r="H18" s="112">
        <f t="shared" si="6"/>
        <v>0.3</v>
      </c>
      <c r="I18" s="113">
        <f t="shared" si="7"/>
        <v>0.18</v>
      </c>
      <c r="J18" s="110">
        <f t="shared" si="1"/>
        <v>0.19327832979982459</v>
      </c>
      <c r="K18" s="568"/>
      <c r="L18" s="112">
        <f t="shared" si="2"/>
        <v>3.8046915314926107E-2</v>
      </c>
      <c r="M18" s="2"/>
      <c r="N18" s="2"/>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44"/>
      <c r="AM18" s="117"/>
      <c r="AN18" s="117"/>
      <c r="AO18" s="117"/>
      <c r="AP18" s="117"/>
      <c r="AQ18" s="117"/>
      <c r="AR18" s="117"/>
      <c r="AS18" s="2"/>
      <c r="AT18" s="2"/>
      <c r="AU18" s="2"/>
      <c r="AV18" s="2"/>
      <c r="AW18" s="2"/>
      <c r="AX18" s="2"/>
      <c r="AY18" s="2"/>
      <c r="AZ18" s="2"/>
      <c r="BA18" s="2"/>
      <c r="BB18" s="2"/>
      <c r="BC18" s="2"/>
      <c r="BD18" s="2"/>
      <c r="BE18" s="2"/>
      <c r="BF18" s="2"/>
      <c r="BG18" s="2"/>
      <c r="BH18" s="2"/>
      <c r="BI18" s="2"/>
      <c r="BJ18" s="2"/>
      <c r="BK18" s="2"/>
    </row>
    <row r="19" spans="1:63" ht="23.25" customHeight="1">
      <c r="A19" s="156" t="str">
        <f>+'FOR. PARA DILIGENCIAR PA Y SEGU'!C55</f>
        <v>Asesorar, capacitar y acompañar campañas que permitan el Registro, Localización y Caracterización de las Personas con Discapacidad, en los catorce municipios del departamento de Risaralda.</v>
      </c>
      <c r="B19" s="565"/>
      <c r="C19" s="309" t="s">
        <v>572</v>
      </c>
      <c r="D19" s="110">
        <f>IFERROR(('FOR. PARA DILIGENCIAR PA Y SEGU'!H55/'FOR. PARA DILIGENCIAR PA Y SEGU'!H$79),0)</f>
        <v>3.9937163145929655E-2</v>
      </c>
      <c r="E19" s="113">
        <f t="shared" si="5"/>
        <v>1.5974865258371863E-2</v>
      </c>
      <c r="F19" s="565"/>
      <c r="G19" s="212" t="s">
        <v>572</v>
      </c>
      <c r="H19" s="112">
        <f t="shared" si="6"/>
        <v>0.3</v>
      </c>
      <c r="I19" s="113">
        <f t="shared" si="7"/>
        <v>0.18</v>
      </c>
      <c r="J19" s="110">
        <f t="shared" si="1"/>
        <v>0.19597486525837185</v>
      </c>
      <c r="K19" s="568"/>
      <c r="L19" s="112">
        <f t="shared" si="2"/>
        <v>3.8577729381569267E-2</v>
      </c>
      <c r="M19" s="2"/>
      <c r="N19" s="2"/>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44"/>
      <c r="AM19" s="117"/>
      <c r="AN19" s="117"/>
      <c r="AO19" s="117"/>
      <c r="AP19" s="117"/>
      <c r="AQ19" s="117"/>
      <c r="AR19" s="117"/>
      <c r="AS19" s="2"/>
      <c r="AT19" s="2"/>
      <c r="AU19" s="2"/>
      <c r="AV19" s="2"/>
      <c r="AW19" s="2"/>
      <c r="AX19" s="2"/>
      <c r="AY19" s="2"/>
      <c r="AZ19" s="2"/>
      <c r="BA19" s="2"/>
      <c r="BB19" s="2"/>
      <c r="BC19" s="2"/>
      <c r="BD19" s="2"/>
      <c r="BE19" s="2"/>
      <c r="BF19" s="2"/>
      <c r="BG19" s="2"/>
      <c r="BH19" s="2"/>
      <c r="BI19" s="2"/>
      <c r="BJ19" s="2"/>
      <c r="BK19" s="2"/>
    </row>
    <row r="20" spans="1:63" ht="23.25" customHeight="1">
      <c r="A20" s="156" t="str">
        <f>+'FOR. PARA DILIGENCIAR PA Y SEGU'!C56</f>
        <v>Fortalecer la Estrategia RBC (Rehabilitación Basada en Comunidad), a representantes de las Instituciones, de las personas con discapacidad y sus familias, en doce municipios del Departamento, a excepción de Pereira y Dosquebradas</v>
      </c>
      <c r="B20" s="565"/>
      <c r="C20" s="309" t="s">
        <v>572</v>
      </c>
      <c r="D20" s="110">
        <f>IFERROR(('FOR. PARA DILIGENCIAR PA Y SEGU'!H56/'FOR. PARA DILIGENCIAR PA Y SEGU'!H$79),0)</f>
        <v>8.095672941837595E-2</v>
      </c>
      <c r="E20" s="113">
        <f t="shared" si="5"/>
        <v>3.2382691767350383E-2</v>
      </c>
      <c r="F20" s="565"/>
      <c r="G20" s="212" t="s">
        <v>572</v>
      </c>
      <c r="H20" s="112">
        <f t="shared" si="6"/>
        <v>0.3</v>
      </c>
      <c r="I20" s="113">
        <f t="shared" si="7"/>
        <v>0.18</v>
      </c>
      <c r="J20" s="110">
        <f t="shared" si="1"/>
        <v>0.21238269176735036</v>
      </c>
      <c r="K20" s="568"/>
      <c r="L20" s="112">
        <f t="shared" si="2"/>
        <v>4.1807616489635907E-2</v>
      </c>
      <c r="M20" s="2"/>
      <c r="N20" s="2"/>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44"/>
      <c r="AM20" s="117"/>
      <c r="AN20" s="117"/>
      <c r="AO20" s="117"/>
      <c r="AP20" s="117"/>
      <c r="AQ20" s="117"/>
      <c r="AR20" s="117"/>
      <c r="AS20" s="2"/>
      <c r="AT20" s="2"/>
      <c r="AU20" s="2"/>
      <c r="AV20" s="2"/>
      <c r="AW20" s="2"/>
      <c r="AX20" s="2"/>
      <c r="AY20" s="2"/>
      <c r="AZ20" s="2"/>
      <c r="BA20" s="2"/>
      <c r="BB20" s="2"/>
      <c r="BC20" s="2"/>
      <c r="BD20" s="2"/>
      <c r="BE20" s="2"/>
      <c r="BF20" s="2"/>
      <c r="BG20" s="2"/>
      <c r="BH20" s="2"/>
      <c r="BI20" s="2"/>
      <c r="BJ20" s="2"/>
      <c r="BK20" s="2"/>
    </row>
    <row r="21" spans="1:63" ht="23.25" customHeight="1">
      <c r="A21" s="156" t="str">
        <f>+'FOR. PARA DILIGENCIAR PA Y SEGU'!C57</f>
        <v>Promocionar los  procesos de articulación Intersectorial, que favorezcan el acceso de la población con discapacidad en el ámbito educativo, laboral, social, cultural, y de participación ciudadana  En los catorace municipios del departamento</v>
      </c>
      <c r="B21" s="565"/>
      <c r="C21" s="309" t="s">
        <v>572</v>
      </c>
      <c r="D21" s="110">
        <f>IFERROR(('FOR. PARA DILIGENCIAR PA Y SEGU'!H57/'FOR. PARA DILIGENCIAR PA Y SEGU'!H$79),0)</f>
        <v>1.0643098589150852E-2</v>
      </c>
      <c r="E21" s="113">
        <f t="shared" si="5"/>
        <v>4.2572394356603406E-3</v>
      </c>
      <c r="F21" s="565"/>
      <c r="G21" s="212" t="s">
        <v>572</v>
      </c>
      <c r="H21" s="112">
        <f t="shared" si="6"/>
        <v>0.3</v>
      </c>
      <c r="I21" s="113">
        <f t="shared" si="7"/>
        <v>0.18</v>
      </c>
      <c r="J21" s="110">
        <f t="shared" si="1"/>
        <v>0.18425723943566033</v>
      </c>
      <c r="K21" s="568"/>
      <c r="L21" s="112">
        <f t="shared" si="2"/>
        <v>3.6271110125129992E-2</v>
      </c>
      <c r="M21" s="2"/>
      <c r="N21" s="2"/>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44"/>
      <c r="AM21" s="117"/>
      <c r="AN21" s="117"/>
      <c r="AO21" s="117"/>
      <c r="AP21" s="117"/>
      <c r="AQ21" s="117"/>
      <c r="AR21" s="117"/>
      <c r="AS21" s="2"/>
      <c r="AT21" s="2"/>
      <c r="AU21" s="2"/>
      <c r="AV21" s="2"/>
      <c r="AW21" s="2"/>
      <c r="AX21" s="2"/>
      <c r="AY21" s="2"/>
      <c r="AZ21" s="2"/>
      <c r="BA21" s="2"/>
      <c r="BB21" s="2"/>
      <c r="BC21" s="2"/>
      <c r="BD21" s="2"/>
      <c r="BE21" s="2"/>
      <c r="BF21" s="2"/>
      <c r="BG21" s="2"/>
      <c r="BH21" s="2"/>
      <c r="BI21" s="2"/>
      <c r="BJ21" s="2"/>
      <c r="BK21" s="2"/>
    </row>
    <row r="22" spans="1:63" ht="23.25" customHeight="1">
      <c r="A22" s="156" t="str">
        <f>+'FOR. PARA DILIGENCIAR PA Y SEGU'!C58</f>
        <v>Fortalecer el programa de Atención Psicosocial para víctimas del conflicto armado PAPSIVI en 6 municipios del departamento.</v>
      </c>
      <c r="B22" s="565"/>
      <c r="C22" s="309" t="s">
        <v>572</v>
      </c>
      <c r="D22" s="110">
        <f>IFERROR(('FOR. PARA DILIGENCIAR PA Y SEGU'!H58/'FOR. PARA DILIGENCIAR PA Y SEGU'!H$79),0)</f>
        <v>2.150118776980255E-2</v>
      </c>
      <c r="E22" s="113">
        <f t="shared" si="5"/>
        <v>8.6004751079210209E-3</v>
      </c>
      <c r="F22" s="565"/>
      <c r="G22" s="212" t="s">
        <v>572</v>
      </c>
      <c r="H22" s="112">
        <f t="shared" si="6"/>
        <v>0.3</v>
      </c>
      <c r="I22" s="113">
        <f t="shared" si="7"/>
        <v>0.18</v>
      </c>
      <c r="J22" s="110">
        <f t="shared" si="1"/>
        <v>0.18860047510792102</v>
      </c>
      <c r="K22" s="568"/>
      <c r="L22" s="112">
        <f t="shared" si="2"/>
        <v>3.7126077777149817E-2</v>
      </c>
      <c r="M22" s="2"/>
      <c r="N22" s="2"/>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44"/>
      <c r="AM22" s="117"/>
      <c r="AN22" s="117"/>
      <c r="AO22" s="117"/>
      <c r="AP22" s="117"/>
      <c r="AQ22" s="117"/>
      <c r="AR22" s="117"/>
      <c r="AS22" s="2"/>
      <c r="AT22" s="2"/>
      <c r="AU22" s="2"/>
      <c r="AV22" s="2"/>
      <c r="AW22" s="2"/>
      <c r="AX22" s="2"/>
      <c r="AY22" s="2"/>
      <c r="AZ22" s="2"/>
      <c r="BA22" s="2"/>
      <c r="BB22" s="2"/>
      <c r="BC22" s="2"/>
      <c r="BD22" s="2"/>
      <c r="BE22" s="2"/>
      <c r="BF22" s="2"/>
      <c r="BG22" s="2"/>
      <c r="BH22" s="2"/>
      <c r="BI22" s="2"/>
      <c r="BJ22" s="2"/>
      <c r="BK22" s="2"/>
    </row>
    <row r="23" spans="1:63" ht="23.25" customHeight="1">
      <c r="A23" s="156" t="str">
        <f>+'FOR. PARA DILIGENCIAR PA Y SEGU'!C59</f>
        <v>Financiar la operación de la línea amiga en sus diferentes componentes.</v>
      </c>
      <c r="B23" s="565"/>
      <c r="C23" s="309" t="s">
        <v>572</v>
      </c>
      <c r="D23" s="110">
        <f>IFERROR(('FOR. PARA DILIGENCIAR PA Y SEGU'!H59/'FOR. PARA DILIGENCIAR PA Y SEGU'!H$79),0)</f>
        <v>3.3200081738997161E-2</v>
      </c>
      <c r="E23" s="113">
        <f t="shared" si="5"/>
        <v>1.3280032695598866E-2</v>
      </c>
      <c r="F23" s="565"/>
      <c r="G23" s="212" t="s">
        <v>572</v>
      </c>
      <c r="H23" s="112">
        <f t="shared" si="6"/>
        <v>0.3</v>
      </c>
      <c r="I23" s="113">
        <f t="shared" si="7"/>
        <v>0.18</v>
      </c>
      <c r="J23" s="110">
        <f t="shared" si="1"/>
        <v>0.19328003269559885</v>
      </c>
      <c r="K23" s="568"/>
      <c r="L23" s="112">
        <f t="shared" si="2"/>
        <v>3.8047250530629705E-2</v>
      </c>
      <c r="M23" s="2"/>
      <c r="N23" s="2"/>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44"/>
      <c r="AM23" s="117"/>
      <c r="AN23" s="117"/>
      <c r="AO23" s="117"/>
      <c r="AP23" s="117"/>
      <c r="AQ23" s="117"/>
      <c r="AR23" s="117"/>
      <c r="AS23" s="2"/>
      <c r="AT23" s="2"/>
      <c r="AU23" s="2"/>
      <c r="AV23" s="2"/>
      <c r="AW23" s="2"/>
      <c r="AX23" s="2"/>
      <c r="AY23" s="2"/>
      <c r="AZ23" s="2"/>
      <c r="BA23" s="2"/>
      <c r="BB23" s="2"/>
      <c r="BC23" s="2"/>
      <c r="BD23" s="2"/>
      <c r="BE23" s="2"/>
      <c r="BF23" s="2"/>
      <c r="BG23" s="2"/>
      <c r="BH23" s="2"/>
      <c r="BI23" s="2"/>
      <c r="BJ23" s="2"/>
      <c r="BK23" s="2"/>
    </row>
    <row r="24" spans="1:63" ht="23.25" customHeight="1">
      <c r="A24" s="156" t="str">
        <f>+'FOR. PARA DILIGENCIAR PA Y SEGU'!C60</f>
        <v>Realizar asistencia tecnica , formación y acompañamiento en salud mental, a las ESES, DLS, EPS y las IPS  en los 14 municipios del Departamento.</v>
      </c>
      <c r="B24" s="565"/>
      <c r="C24" s="309" t="s">
        <v>572</v>
      </c>
      <c r="D24" s="110">
        <f>IFERROR(('FOR. PARA DILIGENCIAR PA Y SEGU'!H60/'FOR. PARA DILIGENCIAR PA Y SEGU'!H$79),0)</f>
        <v>0.14731112757243692</v>
      </c>
      <c r="E24" s="113">
        <f t="shared" si="5"/>
        <v>5.892445102897477E-2</v>
      </c>
      <c r="F24" s="565"/>
      <c r="G24" s="212" t="s">
        <v>572</v>
      </c>
      <c r="H24" s="112">
        <f t="shared" si="6"/>
        <v>0.3</v>
      </c>
      <c r="I24" s="113">
        <f t="shared" si="7"/>
        <v>0.18</v>
      </c>
      <c r="J24" s="110">
        <f t="shared" si="1"/>
        <v>0.23892445102897475</v>
      </c>
      <c r="K24" s="568"/>
      <c r="L24" s="112">
        <f t="shared" si="2"/>
        <v>4.7032372249798185E-2</v>
      </c>
      <c r="M24" s="2"/>
      <c r="N24" s="2"/>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44"/>
      <c r="AM24" s="117"/>
      <c r="AN24" s="117"/>
      <c r="AO24" s="117"/>
      <c r="AP24" s="117"/>
      <c r="AQ24" s="117"/>
      <c r="AR24" s="117"/>
      <c r="AS24" s="2"/>
      <c r="AT24" s="2"/>
      <c r="AU24" s="2"/>
      <c r="AV24" s="2"/>
      <c r="AW24" s="2"/>
      <c r="AX24" s="2"/>
      <c r="AY24" s="2"/>
      <c r="AZ24" s="2"/>
      <c r="BA24" s="2"/>
      <c r="BB24" s="2"/>
      <c r="BC24" s="2"/>
      <c r="BD24" s="2"/>
      <c r="BE24" s="2"/>
      <c r="BF24" s="2"/>
      <c r="BG24" s="2"/>
      <c r="BH24" s="2"/>
      <c r="BI24" s="2"/>
      <c r="BJ24" s="2"/>
      <c r="BK24" s="2"/>
    </row>
    <row r="25" spans="1:63" ht="23.25" customHeight="1">
      <c r="A25" s="156" t="str">
        <f>+'FOR. PARA DILIGENCIAR PA Y SEGU'!C61</f>
        <v>Fomentar hábitos y Estilos de Vida Saludables en los programas de Promoción Social, a través del fomento de la Actividad Física en los catorce municipios del departamento</v>
      </c>
      <c r="B25" s="565"/>
      <c r="C25" s="309" t="s">
        <v>572</v>
      </c>
      <c r="D25" s="110">
        <f>IFERROR(('FOR. PARA DILIGENCIAR PA Y SEGU'!H61/'FOR. PARA DILIGENCIAR PA Y SEGU'!H$79),0)</f>
        <v>3.3195824499561502E-2</v>
      </c>
      <c r="E25" s="113">
        <f t="shared" ref="E25:E41" si="8">+B$2*D25</f>
        <v>1.3278329799824601E-2</v>
      </c>
      <c r="F25" s="565"/>
      <c r="G25" s="212" t="s">
        <v>572</v>
      </c>
      <c r="H25" s="112">
        <f t="shared" si="6"/>
        <v>0.3</v>
      </c>
      <c r="I25" s="113">
        <f t="shared" si="7"/>
        <v>0.18</v>
      </c>
      <c r="J25" s="110">
        <f t="shared" si="1"/>
        <v>0.19327832979982459</v>
      </c>
      <c r="K25" s="568"/>
      <c r="L25" s="112">
        <f t="shared" si="2"/>
        <v>3.8046915314926107E-2</v>
      </c>
      <c r="M25" s="2"/>
      <c r="N25" s="2"/>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44"/>
      <c r="AM25" s="117"/>
      <c r="AN25" s="117"/>
      <c r="AO25" s="117"/>
      <c r="AP25" s="117"/>
      <c r="AQ25" s="117"/>
      <c r="AR25" s="117"/>
      <c r="AS25" s="2"/>
      <c r="AT25" s="2"/>
      <c r="AU25" s="2"/>
      <c r="AV25" s="2"/>
      <c r="AW25" s="2"/>
      <c r="AX25" s="2"/>
      <c r="AY25" s="2"/>
      <c r="AZ25" s="2"/>
      <c r="BA25" s="2"/>
      <c r="BB25" s="2"/>
      <c r="BC25" s="2"/>
      <c r="BD25" s="2"/>
      <c r="BE25" s="2"/>
      <c r="BF25" s="2"/>
      <c r="BG25" s="2"/>
      <c r="BH25" s="2"/>
      <c r="BI25" s="2"/>
      <c r="BJ25" s="2"/>
      <c r="BK25" s="2"/>
    </row>
    <row r="26" spans="1:63" ht="23.25" customHeight="1">
      <c r="A26" s="156" t="str">
        <f>+'FOR. PARA DILIGENCIAR PA Y SEGU'!C62</f>
        <v xml:space="preserve">Diseñar e implementar estrategias comunicativas para fortalecer los 13 programas de Promoción Social :(Infancia, Adolescencia, Adulto mayor, Discapacidad, Grupos Étnicos, Género, Participación Social en Salud, Hogares Saludables, Escuelas Saludables, Víctimas, Salud Mental y reducción del consumo de SPA) en </v>
      </c>
      <c r="B26" s="565"/>
      <c r="C26" s="309" t="s">
        <v>572</v>
      </c>
      <c r="D26" s="110">
        <f>IFERROR(('FOR. PARA DILIGENCIAR PA Y SEGU'!H62/'FOR. PARA DILIGENCIAR PA Y SEGU'!H$79),0)</f>
        <v>3.3195824499561502E-2</v>
      </c>
      <c r="E26" s="113">
        <f t="shared" si="8"/>
        <v>1.3278329799824601E-2</v>
      </c>
      <c r="F26" s="565"/>
      <c r="G26" s="212" t="s">
        <v>572</v>
      </c>
      <c r="H26" s="112">
        <f t="shared" si="6"/>
        <v>0.3</v>
      </c>
      <c r="I26" s="113">
        <f t="shared" si="7"/>
        <v>0.18</v>
      </c>
      <c r="J26" s="110">
        <f t="shared" si="1"/>
        <v>0.19327832979982459</v>
      </c>
      <c r="K26" s="568"/>
      <c r="L26" s="112">
        <f t="shared" si="2"/>
        <v>3.8046915314926107E-2</v>
      </c>
      <c r="M26" s="2"/>
      <c r="N26" s="2"/>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44"/>
      <c r="AM26" s="117"/>
      <c r="AN26" s="117"/>
      <c r="AO26" s="117"/>
      <c r="AP26" s="117"/>
      <c r="AQ26" s="117"/>
      <c r="AR26" s="117"/>
      <c r="AS26" s="2"/>
      <c r="AT26" s="2"/>
      <c r="AU26" s="2"/>
      <c r="AV26" s="2"/>
      <c r="AW26" s="2"/>
      <c r="AX26" s="2"/>
      <c r="AY26" s="2"/>
      <c r="AZ26" s="2"/>
      <c r="BA26" s="2"/>
      <c r="BB26" s="2"/>
      <c r="BC26" s="2"/>
      <c r="BD26" s="2"/>
      <c r="BE26" s="2"/>
      <c r="BF26" s="2"/>
      <c r="BG26" s="2"/>
      <c r="BH26" s="2"/>
      <c r="BI26" s="2"/>
      <c r="BJ26" s="2"/>
      <c r="BK26" s="2"/>
    </row>
    <row r="27" spans="1:63" ht="23.25" customHeight="1">
      <c r="A27" s="156" t="str">
        <f>+'FOR. PARA DILIGENCIAR PA Y SEGU'!C63</f>
        <v>Realizar el apoyo logístico a los programas de promoción social en los 14 municipios del departamento</v>
      </c>
      <c r="B27" s="565"/>
      <c r="C27" s="309" t="s">
        <v>572</v>
      </c>
      <c r="D27" s="110">
        <f>IFERROR(('FOR. PARA DILIGENCIAR PA Y SEGU'!H63/'FOR. PARA DILIGENCIAR PA Y SEGU'!H$79),0)</f>
        <v>0.14052508791199433</v>
      </c>
      <c r="E27" s="113">
        <f t="shared" si="8"/>
        <v>5.6210035164797736E-2</v>
      </c>
      <c r="F27" s="565"/>
      <c r="G27" s="212" t="s">
        <v>572</v>
      </c>
      <c r="H27" s="112">
        <f t="shared" si="6"/>
        <v>0.3</v>
      </c>
      <c r="I27" s="113">
        <f t="shared" si="7"/>
        <v>0.18</v>
      </c>
      <c r="J27" s="110">
        <f t="shared" si="1"/>
        <v>0.23621003516479772</v>
      </c>
      <c r="K27" s="568"/>
      <c r="L27" s="112">
        <f t="shared" si="2"/>
        <v>4.6498038418267273E-2</v>
      </c>
      <c r="M27" s="2"/>
      <c r="N27" s="2"/>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44"/>
      <c r="AM27" s="117"/>
      <c r="AN27" s="117"/>
      <c r="AO27" s="117"/>
      <c r="AP27" s="117"/>
      <c r="AQ27" s="117"/>
      <c r="AR27" s="117"/>
      <c r="AS27" s="2"/>
      <c r="AT27" s="2"/>
      <c r="AU27" s="2"/>
      <c r="AV27" s="2"/>
      <c r="AW27" s="2"/>
      <c r="AX27" s="2"/>
      <c r="AY27" s="2"/>
      <c r="AZ27" s="2"/>
      <c r="BA27" s="2"/>
      <c r="BB27" s="2"/>
      <c r="BC27" s="2"/>
      <c r="BD27" s="2"/>
      <c r="BE27" s="2"/>
      <c r="BF27" s="2"/>
      <c r="BG27" s="2"/>
      <c r="BH27" s="2"/>
      <c r="BI27" s="2"/>
      <c r="BJ27" s="2"/>
      <c r="BK27" s="2"/>
    </row>
    <row r="28" spans="1:63" ht="23.25" customHeight="1">
      <c r="A28" s="156">
        <f>+'FOR. PARA DILIGENCIAR PA Y SEGU'!C64</f>
        <v>0</v>
      </c>
      <c r="B28" s="565"/>
      <c r="C28" s="309" t="s">
        <v>1</v>
      </c>
      <c r="D28" s="110">
        <f>IFERROR(('FOR. PARA DILIGENCIAR PA Y SEGU'!H64/'FOR. PARA DILIGENCIAR PA Y SEGU'!H$79),0)</f>
        <v>0</v>
      </c>
      <c r="E28" s="113">
        <f t="shared" si="8"/>
        <v>0</v>
      </c>
      <c r="F28" s="565"/>
      <c r="G28" s="212" t="s">
        <v>1</v>
      </c>
      <c r="H28" s="112">
        <f t="shared" si="6"/>
        <v>0</v>
      </c>
      <c r="I28" s="113">
        <f t="shared" si="7"/>
        <v>0</v>
      </c>
      <c r="J28" s="110">
        <f t="shared" si="1"/>
        <v>0</v>
      </c>
      <c r="K28" s="568"/>
      <c r="L28" s="112">
        <f t="shared" si="2"/>
        <v>0</v>
      </c>
      <c r="M28" s="2"/>
      <c r="N28" s="2"/>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44"/>
      <c r="AM28" s="117"/>
      <c r="AN28" s="117"/>
      <c r="AO28" s="117"/>
      <c r="AP28" s="117"/>
      <c r="AQ28" s="117"/>
      <c r="AR28" s="117"/>
      <c r="AS28" s="2"/>
      <c r="AT28" s="2"/>
      <c r="AU28" s="2"/>
      <c r="AV28" s="2"/>
      <c r="AW28" s="2"/>
      <c r="AX28" s="2"/>
      <c r="AY28" s="2"/>
      <c r="AZ28" s="2"/>
      <c r="BA28" s="2"/>
      <c r="BB28" s="2"/>
      <c r="BC28" s="2"/>
      <c r="BD28" s="2"/>
      <c r="BE28" s="2"/>
      <c r="BF28" s="2"/>
      <c r="BG28" s="2"/>
      <c r="BH28" s="2"/>
      <c r="BI28" s="2"/>
      <c r="BJ28" s="2"/>
      <c r="BK28" s="2"/>
    </row>
    <row r="29" spans="1:63" ht="23.25" customHeight="1">
      <c r="A29" s="156">
        <f>+'FOR. PARA DILIGENCIAR PA Y SEGU'!C65</f>
        <v>0</v>
      </c>
      <c r="B29" s="565"/>
      <c r="C29" s="309" t="s">
        <v>1</v>
      </c>
      <c r="D29" s="110">
        <f>IFERROR(('FOR. PARA DILIGENCIAR PA Y SEGU'!H65/'FOR. PARA DILIGENCIAR PA Y SEGU'!H$79),0)</f>
        <v>0</v>
      </c>
      <c r="E29" s="113">
        <f t="shared" si="8"/>
        <v>0</v>
      </c>
      <c r="F29" s="565"/>
      <c r="G29" s="212" t="s">
        <v>1</v>
      </c>
      <c r="H29" s="112">
        <f t="shared" si="6"/>
        <v>0</v>
      </c>
      <c r="I29" s="113">
        <f t="shared" si="7"/>
        <v>0</v>
      </c>
      <c r="J29" s="110">
        <f t="shared" si="1"/>
        <v>0</v>
      </c>
      <c r="K29" s="568"/>
      <c r="L29" s="112">
        <f t="shared" si="2"/>
        <v>0</v>
      </c>
      <c r="M29" s="2"/>
      <c r="N29" s="2"/>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44"/>
      <c r="AM29" s="117"/>
      <c r="AN29" s="117"/>
      <c r="AO29" s="117"/>
      <c r="AP29" s="117"/>
      <c r="AQ29" s="117"/>
      <c r="AR29" s="117"/>
      <c r="AS29" s="2"/>
      <c r="AT29" s="2"/>
      <c r="AU29" s="2"/>
      <c r="AV29" s="2"/>
      <c r="AW29" s="2"/>
      <c r="AX29" s="2"/>
      <c r="AY29" s="2"/>
      <c r="AZ29" s="2"/>
      <c r="BA29" s="2"/>
      <c r="BB29" s="2"/>
      <c r="BC29" s="2"/>
      <c r="BD29" s="2"/>
      <c r="BE29" s="2"/>
      <c r="BF29" s="2"/>
      <c r="BG29" s="2"/>
      <c r="BH29" s="2"/>
      <c r="BI29" s="2"/>
      <c r="BJ29" s="2"/>
      <c r="BK29" s="2"/>
    </row>
    <row r="30" spans="1:63" ht="23.25" customHeight="1">
      <c r="A30" s="156">
        <f>+'FOR. PARA DILIGENCIAR PA Y SEGU'!C66</f>
        <v>0</v>
      </c>
      <c r="B30" s="565"/>
      <c r="C30" s="309" t="s">
        <v>1</v>
      </c>
      <c r="D30" s="110">
        <f>IFERROR(('FOR. PARA DILIGENCIAR PA Y SEGU'!H66/'FOR. PARA DILIGENCIAR PA Y SEGU'!H$79),0)</f>
        <v>0</v>
      </c>
      <c r="E30" s="113">
        <f t="shared" si="8"/>
        <v>0</v>
      </c>
      <c r="F30" s="565"/>
      <c r="G30" s="212" t="s">
        <v>1</v>
      </c>
      <c r="H30" s="112">
        <f t="shared" si="6"/>
        <v>0</v>
      </c>
      <c r="I30" s="113">
        <f t="shared" si="7"/>
        <v>0</v>
      </c>
      <c r="J30" s="110">
        <f t="shared" si="1"/>
        <v>0</v>
      </c>
      <c r="K30" s="568"/>
      <c r="L30" s="112">
        <f t="shared" si="2"/>
        <v>0</v>
      </c>
      <c r="M30" s="2"/>
      <c r="N30" s="2"/>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44"/>
      <c r="AM30" s="117"/>
      <c r="AN30" s="117"/>
      <c r="AO30" s="117"/>
      <c r="AP30" s="117"/>
      <c r="AQ30" s="117"/>
      <c r="AR30" s="117"/>
      <c r="AS30" s="2"/>
      <c r="AT30" s="2"/>
      <c r="AU30" s="2"/>
      <c r="AV30" s="2"/>
      <c r="AW30" s="2"/>
      <c r="AX30" s="2"/>
      <c r="AY30" s="2"/>
      <c r="AZ30" s="2"/>
      <c r="BA30" s="2"/>
      <c r="BB30" s="2"/>
      <c r="BC30" s="2"/>
      <c r="BD30" s="2"/>
      <c r="BE30" s="2"/>
      <c r="BF30" s="2"/>
      <c r="BG30" s="2"/>
      <c r="BH30" s="2"/>
      <c r="BI30" s="2"/>
      <c r="BJ30" s="2"/>
      <c r="BK30" s="2"/>
    </row>
    <row r="31" spans="1:63" ht="23.25" customHeight="1">
      <c r="A31" s="156">
        <f>+'FOR. PARA DILIGENCIAR PA Y SEGU'!C67</f>
        <v>0</v>
      </c>
      <c r="B31" s="565"/>
      <c r="C31" s="309" t="s">
        <v>1</v>
      </c>
      <c r="D31" s="110">
        <f>IFERROR(('FOR. PARA DILIGENCIAR PA Y SEGU'!H67/'FOR. PARA DILIGENCIAR PA Y SEGU'!H$79),0)</f>
        <v>0</v>
      </c>
      <c r="E31" s="113">
        <f t="shared" si="8"/>
        <v>0</v>
      </c>
      <c r="F31" s="565"/>
      <c r="G31" s="212" t="s">
        <v>1</v>
      </c>
      <c r="H31" s="112">
        <f t="shared" si="6"/>
        <v>0</v>
      </c>
      <c r="I31" s="113">
        <f t="shared" si="7"/>
        <v>0</v>
      </c>
      <c r="J31" s="110">
        <f t="shared" si="1"/>
        <v>0</v>
      </c>
      <c r="K31" s="568"/>
      <c r="L31" s="112">
        <f t="shared" si="2"/>
        <v>0</v>
      </c>
      <c r="M31" s="2"/>
      <c r="N31" s="2"/>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44"/>
      <c r="AM31" s="117"/>
      <c r="AN31" s="117"/>
      <c r="AO31" s="117"/>
      <c r="AP31" s="117"/>
      <c r="AQ31" s="117"/>
      <c r="AR31" s="117"/>
      <c r="AS31" s="2"/>
      <c r="AT31" s="2"/>
      <c r="AU31" s="2"/>
      <c r="AV31" s="2"/>
      <c r="AW31" s="2"/>
      <c r="AX31" s="2"/>
      <c r="AY31" s="2"/>
      <c r="AZ31" s="2"/>
      <c r="BA31" s="2"/>
      <c r="BB31" s="2"/>
      <c r="BC31" s="2"/>
      <c r="BD31" s="2"/>
      <c r="BE31" s="2"/>
      <c r="BF31" s="2"/>
      <c r="BG31" s="2"/>
      <c r="BH31" s="2"/>
      <c r="BI31" s="2"/>
      <c r="BJ31" s="2"/>
      <c r="BK31" s="2"/>
    </row>
    <row r="32" spans="1:63" ht="23.25" customHeight="1">
      <c r="A32" s="156">
        <f>+'FOR. PARA DILIGENCIAR PA Y SEGU'!C68</f>
        <v>0</v>
      </c>
      <c r="B32" s="565"/>
      <c r="C32" s="309" t="s">
        <v>1</v>
      </c>
      <c r="D32" s="110">
        <f>IFERROR(('FOR. PARA DILIGENCIAR PA Y SEGU'!H68/'FOR. PARA DILIGENCIAR PA Y SEGU'!H$79),0)</f>
        <v>0</v>
      </c>
      <c r="E32" s="113">
        <f t="shared" si="8"/>
        <v>0</v>
      </c>
      <c r="F32" s="565"/>
      <c r="G32" s="212" t="s">
        <v>1</v>
      </c>
      <c r="H32" s="112">
        <f t="shared" si="6"/>
        <v>0</v>
      </c>
      <c r="I32" s="113">
        <f t="shared" si="7"/>
        <v>0</v>
      </c>
      <c r="J32" s="110">
        <f t="shared" si="1"/>
        <v>0</v>
      </c>
      <c r="K32" s="568"/>
      <c r="L32" s="112">
        <f t="shared" si="2"/>
        <v>0</v>
      </c>
      <c r="M32" s="2"/>
      <c r="N32" s="2"/>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44"/>
      <c r="AM32" s="117"/>
      <c r="AN32" s="117"/>
      <c r="AO32" s="117"/>
      <c r="AP32" s="117"/>
      <c r="AQ32" s="117"/>
      <c r="AR32" s="117"/>
      <c r="AS32" s="2"/>
      <c r="AT32" s="2"/>
      <c r="AU32" s="2"/>
      <c r="AV32" s="2"/>
      <c r="AW32" s="2"/>
      <c r="AX32" s="2"/>
      <c r="AY32" s="2"/>
      <c r="AZ32" s="2"/>
      <c r="BA32" s="2"/>
      <c r="BB32" s="2"/>
      <c r="BC32" s="2"/>
      <c r="BD32" s="2"/>
      <c r="BE32" s="2"/>
      <c r="BF32" s="2"/>
      <c r="BG32" s="2"/>
      <c r="BH32" s="2"/>
      <c r="BI32" s="2"/>
      <c r="BJ32" s="2"/>
      <c r="BK32" s="2"/>
    </row>
    <row r="33" spans="1:63" ht="23.25" customHeight="1">
      <c r="A33" s="156">
        <f>+'FOR. PARA DILIGENCIAR PA Y SEGU'!C69</f>
        <v>0</v>
      </c>
      <c r="B33" s="565"/>
      <c r="C33" s="309" t="s">
        <v>1</v>
      </c>
      <c r="D33" s="110">
        <f>IFERROR(('FOR. PARA DILIGENCIAR PA Y SEGU'!H69/'FOR. PARA DILIGENCIAR PA Y SEGU'!H$79),0)</f>
        <v>0</v>
      </c>
      <c r="E33" s="113">
        <f t="shared" si="8"/>
        <v>0</v>
      </c>
      <c r="F33" s="565"/>
      <c r="G33" s="212" t="s">
        <v>1</v>
      </c>
      <c r="H33" s="112">
        <f t="shared" si="6"/>
        <v>0</v>
      </c>
      <c r="I33" s="113">
        <f t="shared" si="7"/>
        <v>0</v>
      </c>
      <c r="J33" s="110">
        <f t="shared" si="1"/>
        <v>0</v>
      </c>
      <c r="K33" s="568"/>
      <c r="L33" s="112">
        <f t="shared" si="2"/>
        <v>0</v>
      </c>
      <c r="M33" s="2"/>
      <c r="N33" s="2"/>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44"/>
      <c r="AM33" s="117"/>
      <c r="AN33" s="117"/>
      <c r="AO33" s="117"/>
      <c r="AP33" s="117"/>
      <c r="AQ33" s="117"/>
      <c r="AR33" s="117"/>
      <c r="AS33" s="2"/>
      <c r="AT33" s="2"/>
      <c r="AU33" s="2"/>
      <c r="AV33" s="2"/>
      <c r="AW33" s="2"/>
      <c r="AX33" s="2"/>
      <c r="AY33" s="2"/>
      <c r="AZ33" s="2"/>
      <c r="BA33" s="2"/>
      <c r="BB33" s="2"/>
      <c r="BC33" s="2"/>
      <c r="BD33" s="2"/>
      <c r="BE33" s="2"/>
      <c r="BF33" s="2"/>
      <c r="BG33" s="2"/>
      <c r="BH33" s="2"/>
      <c r="BI33" s="2"/>
      <c r="BJ33" s="2"/>
      <c r="BK33" s="2"/>
    </row>
    <row r="34" spans="1:63" ht="23.25" customHeight="1">
      <c r="A34" s="156">
        <f>+'FOR. PARA DILIGENCIAR PA Y SEGU'!C70</f>
        <v>0</v>
      </c>
      <c r="B34" s="565"/>
      <c r="C34" s="309" t="s">
        <v>1</v>
      </c>
      <c r="D34" s="110">
        <f>IFERROR(('FOR. PARA DILIGENCIAR PA Y SEGU'!H70/'FOR. PARA DILIGENCIAR PA Y SEGU'!H$79),0)</f>
        <v>0</v>
      </c>
      <c r="E34" s="113">
        <f t="shared" si="8"/>
        <v>0</v>
      </c>
      <c r="F34" s="565"/>
      <c r="G34" s="212" t="s">
        <v>1</v>
      </c>
      <c r="H34" s="112">
        <f t="shared" si="6"/>
        <v>0</v>
      </c>
      <c r="I34" s="113">
        <f t="shared" si="7"/>
        <v>0</v>
      </c>
      <c r="J34" s="110">
        <f t="shared" si="1"/>
        <v>0</v>
      </c>
      <c r="K34" s="568"/>
      <c r="L34" s="112">
        <f t="shared" si="2"/>
        <v>0</v>
      </c>
      <c r="M34" s="2"/>
      <c r="N34" s="2"/>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44"/>
      <c r="AM34" s="117"/>
      <c r="AN34" s="117"/>
      <c r="AO34" s="117"/>
      <c r="AP34" s="117"/>
      <c r="AQ34" s="117"/>
      <c r="AR34" s="117"/>
      <c r="AS34" s="2"/>
      <c r="AT34" s="2"/>
      <c r="AU34" s="2"/>
      <c r="AV34" s="2"/>
      <c r="AW34" s="2"/>
      <c r="AX34" s="2"/>
      <c r="AY34" s="2"/>
      <c r="AZ34" s="2"/>
      <c r="BA34" s="2"/>
      <c r="BB34" s="2"/>
      <c r="BC34" s="2"/>
      <c r="BD34" s="2"/>
      <c r="BE34" s="2"/>
      <c r="BF34" s="2"/>
      <c r="BG34" s="2"/>
      <c r="BH34" s="2"/>
      <c r="BI34" s="2"/>
      <c r="BJ34" s="2"/>
      <c r="BK34" s="2"/>
    </row>
    <row r="35" spans="1:63" ht="23.25" customHeight="1">
      <c r="A35" s="156">
        <f>+'FOR. PARA DILIGENCIAR PA Y SEGU'!C71</f>
        <v>0</v>
      </c>
      <c r="B35" s="565"/>
      <c r="C35" s="309" t="s">
        <v>1</v>
      </c>
      <c r="D35" s="110">
        <f>IFERROR(('FOR. PARA DILIGENCIAR PA Y SEGU'!H71/'FOR. PARA DILIGENCIAR PA Y SEGU'!H$79),0)</f>
        <v>0</v>
      </c>
      <c r="E35" s="113">
        <f t="shared" si="8"/>
        <v>0</v>
      </c>
      <c r="F35" s="565"/>
      <c r="G35" s="212" t="s">
        <v>1</v>
      </c>
      <c r="H35" s="112">
        <f t="shared" si="6"/>
        <v>0</v>
      </c>
      <c r="I35" s="113">
        <f t="shared" si="7"/>
        <v>0</v>
      </c>
      <c r="J35" s="110">
        <f t="shared" si="1"/>
        <v>0</v>
      </c>
      <c r="K35" s="568"/>
      <c r="L35" s="112">
        <f t="shared" si="2"/>
        <v>0</v>
      </c>
      <c r="M35" s="2"/>
      <c r="N35" s="2"/>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44"/>
      <c r="AM35" s="117"/>
      <c r="AN35" s="117"/>
      <c r="AO35" s="117"/>
      <c r="AP35" s="117"/>
      <c r="AQ35" s="117"/>
      <c r="AR35" s="117"/>
      <c r="AS35" s="2"/>
      <c r="AT35" s="2"/>
      <c r="AU35" s="2"/>
      <c r="AV35" s="2"/>
      <c r="AW35" s="2"/>
      <c r="AX35" s="2"/>
      <c r="AY35" s="2"/>
      <c r="AZ35" s="2"/>
      <c r="BA35" s="2"/>
      <c r="BB35" s="2"/>
      <c r="BC35" s="2"/>
      <c r="BD35" s="2"/>
      <c r="BE35" s="2"/>
      <c r="BF35" s="2"/>
      <c r="BG35" s="2"/>
      <c r="BH35" s="2"/>
      <c r="BI35" s="2"/>
      <c r="BJ35" s="2"/>
      <c r="BK35" s="2"/>
    </row>
    <row r="36" spans="1:63" ht="23.25" customHeight="1">
      <c r="A36" s="156">
        <f>+'FOR. PARA DILIGENCIAR PA Y SEGU'!C72</f>
        <v>0</v>
      </c>
      <c r="B36" s="565"/>
      <c r="C36" s="309" t="s">
        <v>1</v>
      </c>
      <c r="D36" s="110">
        <f>IFERROR(('FOR. PARA DILIGENCIAR PA Y SEGU'!H72/'FOR. PARA DILIGENCIAR PA Y SEGU'!H$79),0)</f>
        <v>0</v>
      </c>
      <c r="E36" s="113">
        <f t="shared" si="8"/>
        <v>0</v>
      </c>
      <c r="F36" s="565"/>
      <c r="G36" s="212" t="s">
        <v>1</v>
      </c>
      <c r="H36" s="112">
        <f t="shared" si="6"/>
        <v>0</v>
      </c>
      <c r="I36" s="113">
        <f t="shared" si="7"/>
        <v>0</v>
      </c>
      <c r="J36" s="110">
        <f t="shared" si="1"/>
        <v>0</v>
      </c>
      <c r="K36" s="568"/>
      <c r="L36" s="112">
        <f t="shared" si="2"/>
        <v>0</v>
      </c>
      <c r="M36" s="2"/>
      <c r="N36" s="2"/>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44"/>
      <c r="AM36" s="117"/>
      <c r="AN36" s="117"/>
      <c r="AO36" s="117"/>
      <c r="AP36" s="117"/>
      <c r="AQ36" s="117"/>
      <c r="AR36" s="117"/>
      <c r="AS36" s="2"/>
      <c r="AT36" s="2"/>
      <c r="AU36" s="2"/>
      <c r="AV36" s="2"/>
      <c r="AW36" s="2"/>
      <c r="AX36" s="2"/>
      <c r="AY36" s="2"/>
      <c r="AZ36" s="2"/>
      <c r="BA36" s="2"/>
      <c r="BB36" s="2"/>
      <c r="BC36" s="2"/>
      <c r="BD36" s="2"/>
      <c r="BE36" s="2"/>
      <c r="BF36" s="2"/>
      <c r="BG36" s="2"/>
      <c r="BH36" s="2"/>
      <c r="BI36" s="2"/>
      <c r="BJ36" s="2"/>
      <c r="BK36" s="2"/>
    </row>
    <row r="37" spans="1:63" ht="23.25" customHeight="1">
      <c r="A37" s="156">
        <f>+'FOR. PARA DILIGENCIAR PA Y SEGU'!C73</f>
        <v>0</v>
      </c>
      <c r="B37" s="565"/>
      <c r="C37" s="309" t="s">
        <v>1</v>
      </c>
      <c r="D37" s="110">
        <f>IFERROR(('FOR. PARA DILIGENCIAR PA Y SEGU'!H73/'FOR. PARA DILIGENCIAR PA Y SEGU'!H$79),0)</f>
        <v>0</v>
      </c>
      <c r="E37" s="113">
        <f t="shared" si="8"/>
        <v>0</v>
      </c>
      <c r="F37" s="565"/>
      <c r="G37" s="212" t="s">
        <v>1</v>
      </c>
      <c r="H37" s="112">
        <f t="shared" si="6"/>
        <v>0</v>
      </c>
      <c r="I37" s="113">
        <f t="shared" si="7"/>
        <v>0</v>
      </c>
      <c r="J37" s="110">
        <f t="shared" si="1"/>
        <v>0</v>
      </c>
      <c r="K37" s="568"/>
      <c r="L37" s="112">
        <f t="shared" si="2"/>
        <v>0</v>
      </c>
      <c r="M37" s="2"/>
      <c r="N37" s="2"/>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44"/>
      <c r="AM37" s="117"/>
      <c r="AN37" s="117"/>
      <c r="AO37" s="117"/>
      <c r="AP37" s="117"/>
      <c r="AQ37" s="117"/>
      <c r="AR37" s="117"/>
      <c r="AS37" s="2"/>
      <c r="AT37" s="2"/>
      <c r="AU37" s="2"/>
      <c r="AV37" s="2"/>
      <c r="AW37" s="2"/>
      <c r="AX37" s="2"/>
      <c r="AY37" s="2"/>
      <c r="AZ37" s="2"/>
      <c r="BA37" s="2"/>
      <c r="BB37" s="2"/>
      <c r="BC37" s="2"/>
      <c r="BD37" s="2"/>
      <c r="BE37" s="2"/>
      <c r="BF37" s="2"/>
      <c r="BG37" s="2"/>
      <c r="BH37" s="2"/>
      <c r="BI37" s="2"/>
      <c r="BJ37" s="2"/>
      <c r="BK37" s="2"/>
    </row>
    <row r="38" spans="1:63" ht="23.25" customHeight="1">
      <c r="A38" s="156">
        <f>+'FOR. PARA DILIGENCIAR PA Y SEGU'!C74</f>
        <v>0</v>
      </c>
      <c r="B38" s="565"/>
      <c r="C38" s="309" t="s">
        <v>1</v>
      </c>
      <c r="D38" s="110">
        <f>IFERROR(('FOR. PARA DILIGENCIAR PA Y SEGU'!H74/'FOR. PARA DILIGENCIAR PA Y SEGU'!H$79),0)</f>
        <v>0</v>
      </c>
      <c r="E38" s="113">
        <f t="shared" si="8"/>
        <v>0</v>
      </c>
      <c r="F38" s="565"/>
      <c r="G38" s="212" t="s">
        <v>1</v>
      </c>
      <c r="H38" s="112">
        <f t="shared" si="6"/>
        <v>0</v>
      </c>
      <c r="I38" s="113">
        <f t="shared" si="7"/>
        <v>0</v>
      </c>
      <c r="J38" s="110">
        <f t="shared" si="1"/>
        <v>0</v>
      </c>
      <c r="K38" s="568"/>
      <c r="L38" s="112">
        <f t="shared" si="2"/>
        <v>0</v>
      </c>
      <c r="M38" s="2"/>
      <c r="N38" s="2"/>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44"/>
      <c r="AM38" s="117"/>
      <c r="AN38" s="117"/>
      <c r="AO38" s="117"/>
      <c r="AP38" s="117"/>
      <c r="AQ38" s="117"/>
      <c r="AR38" s="117"/>
      <c r="AS38" s="2"/>
      <c r="AT38" s="2"/>
      <c r="AU38" s="2"/>
      <c r="AV38" s="2"/>
      <c r="AW38" s="2"/>
      <c r="AX38" s="2"/>
      <c r="AY38" s="2"/>
      <c r="AZ38" s="2"/>
      <c r="BA38" s="2"/>
      <c r="BB38" s="2"/>
      <c r="BC38" s="2"/>
      <c r="BD38" s="2"/>
      <c r="BE38" s="2"/>
      <c r="BF38" s="2"/>
      <c r="BG38" s="2"/>
      <c r="BH38" s="2"/>
      <c r="BI38" s="2"/>
      <c r="BJ38" s="2"/>
      <c r="BK38" s="2"/>
    </row>
    <row r="39" spans="1:63" ht="23.25" customHeight="1">
      <c r="A39" s="156">
        <f>+'FOR. PARA DILIGENCIAR PA Y SEGU'!C75</f>
        <v>0</v>
      </c>
      <c r="B39" s="565"/>
      <c r="C39" s="309" t="s">
        <v>1</v>
      </c>
      <c r="D39" s="110">
        <f>IFERROR(('FOR. PARA DILIGENCIAR PA Y SEGU'!H75/'FOR. PARA DILIGENCIAR PA Y SEGU'!H$79),0)</f>
        <v>0</v>
      </c>
      <c r="E39" s="113">
        <f t="shared" si="8"/>
        <v>0</v>
      </c>
      <c r="F39" s="565"/>
      <c r="G39" s="212" t="s">
        <v>1</v>
      </c>
      <c r="H39" s="112">
        <f t="shared" si="6"/>
        <v>0</v>
      </c>
      <c r="I39" s="113">
        <f t="shared" si="7"/>
        <v>0</v>
      </c>
      <c r="J39" s="110">
        <f t="shared" si="1"/>
        <v>0</v>
      </c>
      <c r="K39" s="568"/>
      <c r="L39" s="112">
        <f t="shared" si="2"/>
        <v>0</v>
      </c>
      <c r="M39" s="2"/>
      <c r="N39" s="2"/>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44"/>
      <c r="AM39" s="117"/>
      <c r="AN39" s="117"/>
      <c r="AO39" s="117"/>
      <c r="AP39" s="117"/>
      <c r="AQ39" s="117"/>
      <c r="AR39" s="117"/>
      <c r="AS39" s="2"/>
      <c r="AT39" s="2"/>
      <c r="AU39" s="2"/>
      <c r="AV39" s="2"/>
      <c r="AW39" s="2"/>
      <c r="AX39" s="2"/>
      <c r="AY39" s="2"/>
      <c r="AZ39" s="2"/>
      <c r="BA39" s="2"/>
      <c r="BB39" s="2"/>
      <c r="BC39" s="2"/>
      <c r="BD39" s="2"/>
      <c r="BE39" s="2"/>
      <c r="BF39" s="2"/>
      <c r="BG39" s="2"/>
      <c r="BH39" s="2"/>
      <c r="BI39" s="2"/>
      <c r="BJ39" s="2"/>
      <c r="BK39" s="2"/>
    </row>
    <row r="40" spans="1:63" ht="23.25" customHeight="1">
      <c r="A40" s="156">
        <f>+'FOR. PARA DILIGENCIAR PA Y SEGU'!C76</f>
        <v>0</v>
      </c>
      <c r="B40" s="565"/>
      <c r="C40" s="309" t="s">
        <v>1</v>
      </c>
      <c r="D40" s="110">
        <f>IFERROR(('FOR. PARA DILIGENCIAR PA Y SEGU'!H76/'FOR. PARA DILIGENCIAR PA Y SEGU'!H$79),0)</f>
        <v>0</v>
      </c>
      <c r="E40" s="113">
        <f t="shared" si="8"/>
        <v>0</v>
      </c>
      <c r="F40" s="565"/>
      <c r="G40" s="212" t="s">
        <v>1</v>
      </c>
      <c r="H40" s="112">
        <f t="shared" si="6"/>
        <v>0</v>
      </c>
      <c r="I40" s="113">
        <f t="shared" si="7"/>
        <v>0</v>
      </c>
      <c r="J40" s="110">
        <f t="shared" si="1"/>
        <v>0</v>
      </c>
      <c r="K40" s="568"/>
      <c r="L40" s="112">
        <f t="shared" si="2"/>
        <v>0</v>
      </c>
      <c r="M40" s="2"/>
      <c r="N40" s="2"/>
      <c r="O40" s="117"/>
    </row>
    <row r="41" spans="1:63" ht="23.25" customHeight="1">
      <c r="A41" s="156">
        <f>+'FOR. PARA DILIGENCIAR PA Y SEGU'!C77</f>
        <v>0</v>
      </c>
      <c r="B41" s="566"/>
      <c r="C41" s="309" t="s">
        <v>1</v>
      </c>
      <c r="D41" s="110">
        <f>IFERROR(('FOR. PARA DILIGENCIAR PA Y SEGU'!H77/'FOR. PARA DILIGENCIAR PA Y SEGU'!H$79),0)</f>
        <v>0</v>
      </c>
      <c r="E41" s="113">
        <f t="shared" si="8"/>
        <v>0</v>
      </c>
      <c r="F41" s="566"/>
      <c r="G41" s="212" t="s">
        <v>1</v>
      </c>
      <c r="H41" s="112">
        <f t="shared" si="6"/>
        <v>0</v>
      </c>
      <c r="I41" s="113">
        <f t="shared" si="7"/>
        <v>0</v>
      </c>
      <c r="J41" s="110">
        <f t="shared" si="1"/>
        <v>0</v>
      </c>
      <c r="K41" s="569"/>
      <c r="L41" s="112">
        <f t="shared" si="2"/>
        <v>0</v>
      </c>
      <c r="M41" s="2"/>
      <c r="N41" s="2"/>
      <c r="O41" s="117"/>
    </row>
    <row r="42" spans="1:63" ht="15">
      <c r="A42" s="156" t="str">
        <f>+'FOR. PARA DILIGENCIAR PA Y SEGU'!C79</f>
        <v>TOTAL</v>
      </c>
      <c r="B42" s="3"/>
      <c r="C42" s="3"/>
      <c r="D42" s="3"/>
      <c r="E42" s="3"/>
      <c r="F42" s="3"/>
      <c r="G42" s="3"/>
      <c r="H42" s="3"/>
      <c r="I42" s="3"/>
      <c r="J42" s="111">
        <f>SUM(J2:J41)</f>
        <v>5.0799999999999992</v>
      </c>
      <c r="L42" s="116">
        <f>SUM(L2:L41)</f>
        <v>1</v>
      </c>
      <c r="M42" s="2"/>
    </row>
    <row r="43" spans="1:63">
      <c r="A43" s="156" t="str">
        <f>+'FOR. PARA DILIGENCIAR PA Y SEGU'!C80</f>
        <v>TOTAL CON GESTION</v>
      </c>
      <c r="M43" s="2"/>
    </row>
    <row r="44" spans="1:63">
      <c r="A44" s="3"/>
      <c r="B44" s="3"/>
      <c r="C44" s="3"/>
      <c r="D44" s="3"/>
      <c r="E44" s="3"/>
      <c r="F44" s="3"/>
      <c r="G44" s="3"/>
      <c r="H44" s="3"/>
      <c r="I44" s="3"/>
      <c r="J44" s="3"/>
      <c r="K44" s="3"/>
      <c r="L44" s="3"/>
      <c r="M44" s="2"/>
    </row>
    <row r="45" spans="1:63">
      <c r="A45" s="3"/>
      <c r="B45" s="3"/>
      <c r="C45" s="3"/>
      <c r="D45" s="3"/>
      <c r="E45" s="3"/>
      <c r="F45" s="3"/>
      <c r="G45" s="3"/>
      <c r="H45" s="3"/>
      <c r="I45" s="3"/>
      <c r="J45" s="3"/>
      <c r="K45" s="3"/>
      <c r="L45" s="3"/>
      <c r="M45" s="2"/>
    </row>
    <row r="46" spans="1:63">
      <c r="A46" s="3"/>
      <c r="B46" s="3"/>
      <c r="C46" s="3"/>
      <c r="D46" s="3"/>
      <c r="E46" s="3"/>
      <c r="F46" s="3"/>
      <c r="G46" s="3"/>
      <c r="H46" s="3"/>
      <c r="I46" s="3"/>
      <c r="J46" s="3"/>
      <c r="K46" s="3"/>
      <c r="L46" s="3"/>
      <c r="M46" s="2"/>
    </row>
    <row r="47" spans="1:63">
      <c r="A47" s="3"/>
      <c r="B47" s="3"/>
      <c r="C47" s="3"/>
      <c r="D47" s="3"/>
      <c r="E47" s="3"/>
      <c r="F47" s="3"/>
      <c r="G47" s="3"/>
      <c r="H47" s="3"/>
      <c r="I47" s="3"/>
      <c r="J47" s="3"/>
      <c r="K47" s="3"/>
      <c r="L47" s="3"/>
      <c r="M47" s="2"/>
    </row>
    <row r="48" spans="1:63">
      <c r="A48" s="3"/>
      <c r="B48" s="3"/>
      <c r="C48" s="3"/>
      <c r="D48" s="3"/>
      <c r="E48" s="3"/>
      <c r="F48" s="3"/>
      <c r="G48" s="3"/>
      <c r="H48" s="3"/>
      <c r="I48" s="3"/>
      <c r="J48" s="3"/>
      <c r="K48" s="3"/>
      <c r="L48" s="3"/>
      <c r="M48" s="2"/>
    </row>
    <row r="49" spans="1:13">
      <c r="A49" s="3"/>
      <c r="B49" s="3"/>
      <c r="C49" s="3"/>
      <c r="D49" s="3"/>
      <c r="E49" s="3"/>
      <c r="F49" s="3"/>
      <c r="G49" s="3"/>
      <c r="H49" s="3"/>
      <c r="I49" s="3"/>
      <c r="J49" s="3"/>
      <c r="K49" s="3"/>
      <c r="L49" s="3"/>
      <c r="M49" s="2"/>
    </row>
    <row r="50" spans="1:13">
      <c r="A50" s="3"/>
      <c r="B50" s="3"/>
      <c r="C50" s="3"/>
      <c r="D50" s="3"/>
      <c r="E50" s="3"/>
      <c r="F50" s="3"/>
      <c r="G50" s="3"/>
      <c r="H50" s="3"/>
      <c r="I50" s="3"/>
      <c r="J50" s="3"/>
      <c r="K50" s="3"/>
      <c r="L50" s="3"/>
      <c r="M50" s="2"/>
    </row>
    <row r="51" spans="1:13">
      <c r="M51" s="2"/>
    </row>
    <row r="52" spans="1:13">
      <c r="M52" s="2"/>
    </row>
    <row r="53" spans="1:13">
      <c r="M53" s="2"/>
    </row>
    <row r="54" spans="1:13">
      <c r="M54" s="2"/>
    </row>
    <row r="55" spans="1:13">
      <c r="M55" s="2"/>
    </row>
    <row r="56" spans="1:13">
      <c r="M56" s="2"/>
    </row>
    <row r="57" spans="1:13">
      <c r="M57" s="2"/>
    </row>
    <row r="58" spans="1:13">
      <c r="M58" s="2"/>
    </row>
    <row r="59" spans="1:13">
      <c r="M59" s="2"/>
    </row>
    <row r="60" spans="1:13">
      <c r="M60" s="2"/>
    </row>
    <row r="61" spans="1:13">
      <c r="M61" s="2"/>
    </row>
    <row r="62" spans="1:13">
      <c r="M62" s="2"/>
    </row>
    <row r="63" spans="1:13">
      <c r="M63" s="2"/>
    </row>
    <row r="64" spans="1:13">
      <c r="M64" s="2"/>
    </row>
    <row r="65" spans="13:13">
      <c r="M65" s="2"/>
    </row>
    <row r="66" spans="13:13">
      <c r="M66" s="2"/>
    </row>
    <row r="67" spans="13:13">
      <c r="M67" s="2"/>
    </row>
    <row r="68" spans="13:13">
      <c r="M68" s="2"/>
    </row>
    <row r="69" spans="13:13">
      <c r="M69" s="2"/>
    </row>
    <row r="70" spans="13:13">
      <c r="M70" s="2"/>
    </row>
    <row r="71" spans="13:13">
      <c r="M71" s="2"/>
    </row>
    <row r="72" spans="13:13">
      <c r="M72" s="2"/>
    </row>
    <row r="73" spans="13:13">
      <c r="M73" s="2"/>
    </row>
    <row r="74" spans="13:13">
      <c r="M74" s="2"/>
    </row>
    <row r="75" spans="13:13">
      <c r="M75" s="2"/>
    </row>
    <row r="76" spans="13:13">
      <c r="M76" s="2"/>
    </row>
    <row r="77" spans="13:13">
      <c r="M77" s="2"/>
    </row>
    <row r="78" spans="13:13">
      <c r="M78" s="2"/>
    </row>
    <row r="79" spans="13:13">
      <c r="M79" s="2"/>
    </row>
    <row r="80" spans="13:13">
      <c r="M80" s="2"/>
    </row>
    <row r="81" spans="13:13">
      <c r="M81" s="2"/>
    </row>
    <row r="82" spans="13:13">
      <c r="M82" s="2"/>
    </row>
    <row r="83" spans="13:13">
      <c r="M83" s="2"/>
    </row>
    <row r="84" spans="13:13">
      <c r="M84" s="2"/>
    </row>
    <row r="85" spans="13:13">
      <c r="M85" s="2"/>
    </row>
    <row r="86" spans="13:13">
      <c r="M86" s="2"/>
    </row>
    <row r="87" spans="13:13">
      <c r="M87" s="2"/>
    </row>
    <row r="88" spans="13:13">
      <c r="M88" s="2"/>
    </row>
    <row r="89" spans="13:13">
      <c r="M89" s="2"/>
    </row>
    <row r="90" spans="13:13">
      <c r="M90" s="2"/>
    </row>
    <row r="91" spans="13:13">
      <c r="M91" s="2"/>
    </row>
    <row r="92" spans="13:13">
      <c r="M92" s="2"/>
    </row>
    <row r="93" spans="13:13">
      <c r="M93" s="2"/>
    </row>
    <row r="94" spans="13:13">
      <c r="M94" s="2"/>
    </row>
  </sheetData>
  <sheetProtection password="DF2C" sheet="1" objects="1" scenarios="1" selectLockedCells="1"/>
  <mergeCells count="4">
    <mergeCell ref="C1:D1"/>
    <mergeCell ref="B2:B41"/>
    <mergeCell ref="F2:F41"/>
    <mergeCell ref="K2:K41"/>
  </mergeCells>
  <phoneticPr fontId="31" type="noConversion"/>
  <dataValidations count="2">
    <dataValidation type="list" allowBlank="1" showInputMessage="1" showErrorMessage="1" sqref="C2:C41">
      <formula1>$R$1:$R$4</formula1>
    </dataValidation>
    <dataValidation type="list" allowBlank="1" showInputMessage="1" showErrorMessage="1" sqref="G2:G41">
      <formula1>$U$1:$U$4</formula1>
    </dataValidation>
  </dataValidations>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11"/>
  </sheetPr>
  <dimension ref="A1:AK80"/>
  <sheetViews>
    <sheetView showGridLines="0" topLeftCell="A25" workbookViewId="0">
      <selection activeCell="P35" sqref="P35:Q35"/>
    </sheetView>
  </sheetViews>
  <sheetFormatPr baseColWidth="10" defaultRowHeight="12.75"/>
  <cols>
    <col min="1" max="1" width="37.140625" style="161" customWidth="1"/>
    <col min="2" max="3" width="8.5703125" style="161" customWidth="1"/>
    <col min="4" max="15" width="2.85546875" style="161" customWidth="1"/>
    <col min="16" max="17" width="8.5703125" style="161" customWidth="1"/>
    <col min="18" max="29" width="2.85546875" style="161" customWidth="1"/>
    <col min="30" max="30" width="10.85546875" style="161" hidden="1" customWidth="1"/>
    <col min="31" max="31" width="22.7109375" style="161" bestFit="1" customWidth="1"/>
    <col min="32" max="32" width="8.5703125" style="161" hidden="1" customWidth="1"/>
    <col min="33" max="36" width="8.5703125" style="161" customWidth="1"/>
    <col min="37" max="37" width="9.42578125" style="161" customWidth="1"/>
    <col min="38" max="16384" width="11.42578125" style="161"/>
  </cols>
  <sheetData>
    <row r="1" spans="1:37" ht="25.5" customHeight="1">
      <c r="A1" s="158"/>
      <c r="B1" s="604" t="s">
        <v>600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6"/>
      <c r="AC1" s="148" t="s">
        <v>207</v>
      </c>
      <c r="AD1" s="159"/>
      <c r="AE1" s="160"/>
      <c r="AF1" s="30"/>
      <c r="AG1" s="30"/>
      <c r="AH1" s="30"/>
      <c r="AI1" s="30"/>
      <c r="AJ1" s="30"/>
    </row>
    <row r="2" spans="1:37" ht="27" customHeight="1" thickBot="1">
      <c r="A2" s="162"/>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9"/>
      <c r="AC2" s="149" t="s">
        <v>210</v>
      </c>
      <c r="AD2" s="163"/>
      <c r="AE2" s="164"/>
      <c r="AF2" s="30"/>
      <c r="AG2" s="30"/>
      <c r="AH2" s="30"/>
      <c r="AI2" s="30"/>
      <c r="AJ2" s="30"/>
    </row>
    <row r="3" spans="1:37" ht="13.5" thickBot="1">
      <c r="A3" s="580" t="s">
        <v>220</v>
      </c>
      <c r="B3" s="594" t="s">
        <v>600</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6"/>
      <c r="AF3" s="165"/>
      <c r="AG3" s="165"/>
      <c r="AH3" s="165"/>
      <c r="AI3" s="165"/>
      <c r="AJ3" s="165"/>
    </row>
    <row r="4" spans="1:37" ht="13.5" thickBot="1">
      <c r="A4" s="581"/>
      <c r="B4" s="597" t="s">
        <v>608</v>
      </c>
      <c r="C4" s="598"/>
      <c r="D4" s="598"/>
      <c r="E4" s="598"/>
      <c r="F4" s="598"/>
      <c r="G4" s="598"/>
      <c r="H4" s="598"/>
      <c r="I4" s="598"/>
      <c r="J4" s="598"/>
      <c r="K4" s="598"/>
      <c r="L4" s="598"/>
      <c r="M4" s="598"/>
      <c r="N4" s="598"/>
      <c r="O4" s="599"/>
      <c r="P4" s="587" t="s">
        <v>611</v>
      </c>
      <c r="Q4" s="593"/>
      <c r="R4" s="593"/>
      <c r="S4" s="593"/>
      <c r="T4" s="593"/>
      <c r="U4" s="593"/>
      <c r="V4" s="593"/>
      <c r="W4" s="593"/>
      <c r="X4" s="593"/>
      <c r="Y4" s="593"/>
      <c r="Z4" s="593"/>
      <c r="AA4" s="593"/>
      <c r="AB4" s="593"/>
      <c r="AC4" s="588"/>
      <c r="AD4" s="587" t="s">
        <v>612</v>
      </c>
      <c r="AE4" s="588"/>
      <c r="AG4" s="584"/>
      <c r="AH4" s="584"/>
      <c r="AI4" s="584"/>
      <c r="AJ4" s="584"/>
      <c r="AK4" s="574"/>
    </row>
    <row r="5" spans="1:37" ht="24" customHeight="1" thickBot="1">
      <c r="A5" s="582"/>
      <c r="B5" s="600" t="s">
        <v>412</v>
      </c>
      <c r="C5" s="601"/>
      <c r="D5" s="585" t="s">
        <v>601</v>
      </c>
      <c r="E5" s="586"/>
      <c r="F5" s="586"/>
      <c r="G5" s="586"/>
      <c r="H5" s="586"/>
      <c r="I5" s="586"/>
      <c r="J5" s="586"/>
      <c r="K5" s="586"/>
      <c r="L5" s="586"/>
      <c r="M5" s="586"/>
      <c r="N5" s="591"/>
      <c r="O5" s="592"/>
      <c r="P5" s="600" t="s">
        <v>413</v>
      </c>
      <c r="Q5" s="601"/>
      <c r="R5" s="585" t="s">
        <v>601</v>
      </c>
      <c r="S5" s="586"/>
      <c r="T5" s="586"/>
      <c r="U5" s="586"/>
      <c r="V5" s="586"/>
      <c r="W5" s="586"/>
      <c r="X5" s="586"/>
      <c r="Y5" s="586"/>
      <c r="Z5" s="586"/>
      <c r="AA5" s="586"/>
      <c r="AB5" s="586"/>
      <c r="AC5" s="586"/>
      <c r="AD5" s="589" t="s">
        <v>381</v>
      </c>
      <c r="AE5" s="590"/>
      <c r="AG5" s="575"/>
      <c r="AH5" s="575"/>
      <c r="AI5" s="575"/>
      <c r="AJ5" s="575"/>
      <c r="AK5" s="574"/>
    </row>
    <row r="6" spans="1:37" ht="13.5" thickBot="1">
      <c r="A6" s="583"/>
      <c r="B6" s="602"/>
      <c r="C6" s="603"/>
      <c r="D6" s="252" t="s">
        <v>602</v>
      </c>
      <c r="E6" s="253" t="s">
        <v>603</v>
      </c>
      <c r="F6" s="253" t="s">
        <v>221</v>
      </c>
      <c r="G6" s="166" t="s">
        <v>604</v>
      </c>
      <c r="H6" s="166" t="s">
        <v>221</v>
      </c>
      <c r="I6" s="166" t="s">
        <v>605</v>
      </c>
      <c r="J6" s="253" t="s">
        <v>605</v>
      </c>
      <c r="K6" s="253" t="s">
        <v>604</v>
      </c>
      <c r="L6" s="253" t="s">
        <v>606</v>
      </c>
      <c r="M6" s="166" t="s">
        <v>607</v>
      </c>
      <c r="N6" s="166" t="s">
        <v>609</v>
      </c>
      <c r="O6" s="167" t="s">
        <v>610</v>
      </c>
      <c r="P6" s="602"/>
      <c r="Q6" s="603"/>
      <c r="R6" s="252" t="s">
        <v>602</v>
      </c>
      <c r="S6" s="253" t="s">
        <v>603</v>
      </c>
      <c r="T6" s="253" t="s">
        <v>221</v>
      </c>
      <c r="U6" s="166" t="s">
        <v>604</v>
      </c>
      <c r="V6" s="166" t="s">
        <v>221</v>
      </c>
      <c r="W6" s="166" t="s">
        <v>605</v>
      </c>
      <c r="X6" s="253" t="s">
        <v>605</v>
      </c>
      <c r="Y6" s="253" t="s">
        <v>604</v>
      </c>
      <c r="Z6" s="253" t="s">
        <v>606</v>
      </c>
      <c r="AA6" s="166" t="s">
        <v>607</v>
      </c>
      <c r="AB6" s="166" t="s">
        <v>609</v>
      </c>
      <c r="AC6" s="167" t="s">
        <v>610</v>
      </c>
      <c r="AD6" s="194" t="s">
        <v>613</v>
      </c>
      <c r="AE6" s="168" t="s">
        <v>614</v>
      </c>
      <c r="AG6" s="169"/>
      <c r="AH6" s="169"/>
      <c r="AI6" s="169"/>
      <c r="AJ6" s="169"/>
      <c r="AK6" s="574"/>
    </row>
    <row r="7" spans="1:37" ht="28.5" customHeight="1">
      <c r="A7" s="263" t="str">
        <f>'FOR. PARA DILIGENCIAR PA Y SEGU'!C38</f>
        <v>Realizar  estrategias de movilización social y participación de niños, niñas y adolescentes para la exigibilidad de sus derechos en los 14 municipios del departamento.</v>
      </c>
      <c r="B7" s="612">
        <v>7</v>
      </c>
      <c r="C7" s="613"/>
      <c r="D7" s="264"/>
      <c r="E7" s="265"/>
      <c r="F7" s="265"/>
      <c r="G7" s="265"/>
      <c r="H7" s="265"/>
      <c r="I7" s="265" t="s">
        <v>2300</v>
      </c>
      <c r="J7" s="265" t="s">
        <v>2300</v>
      </c>
      <c r="K7" s="265" t="s">
        <v>2300</v>
      </c>
      <c r="L7" s="265" t="s">
        <v>2300</v>
      </c>
      <c r="M7" s="265" t="s">
        <v>2300</v>
      </c>
      <c r="N7" s="265" t="s">
        <v>2300</v>
      </c>
      <c r="O7" s="266" t="s">
        <v>2300</v>
      </c>
      <c r="P7" s="610">
        <v>5</v>
      </c>
      <c r="Q7" s="611"/>
      <c r="R7" s="260"/>
      <c r="S7" s="261" t="s">
        <v>2300</v>
      </c>
      <c r="T7" s="261" t="s">
        <v>2300</v>
      </c>
      <c r="U7" s="261" t="s">
        <v>2300</v>
      </c>
      <c r="V7" s="261" t="s">
        <v>2300</v>
      </c>
      <c r="W7" s="261" t="s">
        <v>2300</v>
      </c>
      <c r="X7" s="261"/>
      <c r="Y7" s="261"/>
      <c r="Z7" s="261"/>
      <c r="AA7" s="261"/>
      <c r="AB7" s="261"/>
      <c r="AC7" s="262"/>
      <c r="AD7" s="310">
        <f>+P7/B7</f>
        <v>0.7142857142857143</v>
      </c>
      <c r="AE7" s="275" t="str">
        <f>IFERROR(IF(AD7=0,"No Satisfactorio",IF(AND(AD7&gt;=101%,AD7&gt;=120%),"Medianamente Satisfactorio","Satisfactorio")),0)</f>
        <v>Satisfactorio</v>
      </c>
      <c r="AF7" s="170">
        <f>SUM(B7:M7)</f>
        <v>7</v>
      </c>
      <c r="AG7" s="171"/>
      <c r="AH7" s="193"/>
      <c r="AI7" s="171"/>
      <c r="AJ7" s="171"/>
      <c r="AK7" s="172"/>
    </row>
    <row r="8" spans="1:37" ht="28.5" customHeight="1">
      <c r="A8" s="267" t="str">
        <f>'FOR. PARA DILIGENCIAR PA Y SEGU'!C39</f>
        <v>Brindar asistencia técnica en los 14 municipios para garantizar el fortalecimiento de la estrategia escuelas saludables.</v>
      </c>
      <c r="B8" s="570">
        <v>11</v>
      </c>
      <c r="C8" s="571"/>
      <c r="D8" s="268"/>
      <c r="E8" s="269" t="s">
        <v>2300</v>
      </c>
      <c r="F8" s="269" t="s">
        <v>2300</v>
      </c>
      <c r="G8" s="269" t="s">
        <v>2300</v>
      </c>
      <c r="H8" s="269" t="s">
        <v>2300</v>
      </c>
      <c r="I8" s="269" t="s">
        <v>2300</v>
      </c>
      <c r="J8" s="269" t="s">
        <v>2300</v>
      </c>
      <c r="K8" s="269" t="s">
        <v>2300</v>
      </c>
      <c r="L8" s="269" t="s">
        <v>2300</v>
      </c>
      <c r="M8" s="269" t="s">
        <v>2300</v>
      </c>
      <c r="N8" s="269" t="s">
        <v>2300</v>
      </c>
      <c r="O8" s="270" t="s">
        <v>2300</v>
      </c>
      <c r="P8" s="572">
        <v>5</v>
      </c>
      <c r="Q8" s="573"/>
      <c r="R8" s="254"/>
      <c r="S8" s="255" t="s">
        <v>2300</v>
      </c>
      <c r="T8" s="255" t="s">
        <v>2300</v>
      </c>
      <c r="U8" s="255" t="s">
        <v>2300</v>
      </c>
      <c r="V8" s="255" t="s">
        <v>2300</v>
      </c>
      <c r="W8" s="255" t="s">
        <v>2300</v>
      </c>
      <c r="X8" s="255"/>
      <c r="Y8" s="255"/>
      <c r="Z8" s="255"/>
      <c r="AA8" s="255"/>
      <c r="AB8" s="255"/>
      <c r="AC8" s="256"/>
      <c r="AD8" s="311">
        <f t="shared" ref="AD8:AD16" si="0">+P8/B8</f>
        <v>0.45454545454545453</v>
      </c>
      <c r="AE8" s="276" t="str">
        <f t="shared" ref="AE8:AE46" si="1">IFERROR(IF(AD8=0,"No Satisfactorio",IF(AND(AD8&gt;=101%,AD8&gt;=120%),"Medianamente Satisfactorio","Satisfactorio")),0)</f>
        <v>Satisfactorio</v>
      </c>
      <c r="AF8" s="170">
        <f t="shared" ref="AF8:AF37" si="2">SUM(B8:M8)</f>
        <v>11</v>
      </c>
      <c r="AG8" s="171"/>
      <c r="AH8" s="171"/>
      <c r="AI8" s="171"/>
      <c r="AJ8" s="171"/>
      <c r="AK8" s="172"/>
    </row>
    <row r="9" spans="1:37" ht="28.5" customHeight="1">
      <c r="A9" s="267" t="str">
        <f>'FOR. PARA DILIGENCIAR PA Y SEGU'!C40</f>
        <v xml:space="preserve">Fortalecer la Estrategia Talentos Saludables, con la comunidad Educativa de las Escuelas Saludables y de las Zonas de Orientación Escolar en el Departamento. </v>
      </c>
      <c r="B9" s="570">
        <v>6</v>
      </c>
      <c r="C9" s="571"/>
      <c r="D9" s="268"/>
      <c r="E9" s="269"/>
      <c r="F9" s="269"/>
      <c r="G9" s="269"/>
      <c r="H9" s="269"/>
      <c r="I9" s="269" t="s">
        <v>2300</v>
      </c>
      <c r="J9" s="269" t="s">
        <v>2300</v>
      </c>
      <c r="K9" s="269" t="s">
        <v>2300</v>
      </c>
      <c r="L9" s="269" t="s">
        <v>2300</v>
      </c>
      <c r="M9" s="269" t="s">
        <v>2300</v>
      </c>
      <c r="N9" s="269" t="s">
        <v>2300</v>
      </c>
      <c r="O9" s="270" t="s">
        <v>2300</v>
      </c>
      <c r="P9" s="572">
        <v>0</v>
      </c>
      <c r="Q9" s="573"/>
      <c r="R9" s="254"/>
      <c r="S9" s="255"/>
      <c r="T9" s="255"/>
      <c r="U9" s="255"/>
      <c r="V9" s="255"/>
      <c r="W9" s="255"/>
      <c r="X9" s="255"/>
      <c r="Y9" s="255"/>
      <c r="Z9" s="255"/>
      <c r="AA9" s="255"/>
      <c r="AB9" s="255"/>
      <c r="AC9" s="256"/>
      <c r="AD9" s="311">
        <f t="shared" si="0"/>
        <v>0</v>
      </c>
      <c r="AE9" s="276" t="str">
        <f t="shared" si="1"/>
        <v>No Satisfactorio</v>
      </c>
      <c r="AF9" s="170">
        <f t="shared" si="2"/>
        <v>6</v>
      </c>
      <c r="AG9" s="171"/>
      <c r="AH9" s="171"/>
      <c r="AI9" s="171"/>
      <c r="AJ9" s="171"/>
      <c r="AK9" s="172"/>
    </row>
    <row r="10" spans="1:37" ht="28.5" customHeight="1">
      <c r="A10" s="267" t="str">
        <f>'FOR. PARA DILIGENCIAR PA Y SEGU'!C41</f>
        <v>Realizar el Encuentro Departamental anual de Escuelas Saludables</v>
      </c>
      <c r="B10" s="570">
        <v>3</v>
      </c>
      <c r="C10" s="571"/>
      <c r="D10" s="268"/>
      <c r="E10" s="269"/>
      <c r="F10" s="269"/>
      <c r="G10" s="269"/>
      <c r="H10" s="269"/>
      <c r="I10" s="269"/>
      <c r="J10" s="269" t="s">
        <v>2300</v>
      </c>
      <c r="K10" s="269" t="s">
        <v>2300</v>
      </c>
      <c r="L10" s="269" t="s">
        <v>2300</v>
      </c>
      <c r="M10" s="269"/>
      <c r="N10" s="269"/>
      <c r="O10" s="270"/>
      <c r="P10" s="572">
        <v>0</v>
      </c>
      <c r="Q10" s="573"/>
      <c r="R10" s="254"/>
      <c r="S10" s="255"/>
      <c r="T10" s="255"/>
      <c r="U10" s="255"/>
      <c r="V10" s="255"/>
      <c r="W10" s="255"/>
      <c r="X10" s="255"/>
      <c r="Y10" s="255"/>
      <c r="Z10" s="255"/>
      <c r="AA10" s="255"/>
      <c r="AB10" s="255"/>
      <c r="AC10" s="256"/>
      <c r="AD10" s="311">
        <f t="shared" si="0"/>
        <v>0</v>
      </c>
      <c r="AE10" s="276" t="str">
        <f t="shared" si="1"/>
        <v>No Satisfactorio</v>
      </c>
      <c r="AF10" s="170">
        <f t="shared" si="2"/>
        <v>3</v>
      </c>
      <c r="AG10" s="171"/>
      <c r="AH10" s="171"/>
      <c r="AI10" s="171"/>
      <c r="AJ10" s="171"/>
      <c r="AK10" s="172"/>
    </row>
    <row r="11" spans="1:37" ht="28.5" customHeight="1">
      <c r="A11" s="267" t="str">
        <f>'FOR. PARA DILIGENCIAR PA Y SEGU'!C42</f>
        <v>Implementar la estrategia "hogares saludables" en 10 municipios a exepciion de Pereira, Doquebradas, Santa Rosa y La Virginia.</v>
      </c>
      <c r="B11" s="570">
        <v>3</v>
      </c>
      <c r="C11" s="571"/>
      <c r="D11" s="268"/>
      <c r="E11" s="269"/>
      <c r="F11" s="269"/>
      <c r="G11" s="269"/>
      <c r="H11" s="269"/>
      <c r="I11" s="269"/>
      <c r="J11" s="269"/>
      <c r="K11" s="269"/>
      <c r="L11" s="269"/>
      <c r="M11" s="269" t="s">
        <v>2300</v>
      </c>
      <c r="N11" s="269" t="s">
        <v>2300</v>
      </c>
      <c r="O11" s="270" t="s">
        <v>2300</v>
      </c>
      <c r="P11" s="572">
        <v>0</v>
      </c>
      <c r="Q11" s="573"/>
      <c r="R11" s="254"/>
      <c r="S11" s="255"/>
      <c r="T11" s="255"/>
      <c r="U11" s="255"/>
      <c r="V11" s="255"/>
      <c r="W11" s="255"/>
      <c r="X11" s="255"/>
      <c r="Y11" s="255"/>
      <c r="Z11" s="255"/>
      <c r="AA11" s="255"/>
      <c r="AB11" s="255"/>
      <c r="AC11" s="256"/>
      <c r="AD11" s="311">
        <f t="shared" si="0"/>
        <v>0</v>
      </c>
      <c r="AE11" s="276" t="str">
        <f t="shared" si="1"/>
        <v>No Satisfactorio</v>
      </c>
      <c r="AF11" s="170">
        <f t="shared" si="2"/>
        <v>3</v>
      </c>
      <c r="AG11" s="171"/>
      <c r="AH11" s="171"/>
      <c r="AI11" s="171"/>
      <c r="AJ11" s="171"/>
      <c r="AK11" s="172"/>
    </row>
    <row r="12" spans="1:37" ht="28.5" customHeight="1">
      <c r="A12" s="267" t="str">
        <f>'FOR. PARA DILIGENCIAR PA Y SEGU'!C43</f>
        <v>Realizar asistencia tecnica , formación y acompañamiento en reducción del consumo de SPA, a los representantes de los comités interinstitucionales en los 14 municipios del Departamento.</v>
      </c>
      <c r="B12" s="570">
        <v>11</v>
      </c>
      <c r="C12" s="571"/>
      <c r="D12" s="268"/>
      <c r="E12" s="269" t="s">
        <v>2300</v>
      </c>
      <c r="F12" s="269" t="s">
        <v>2300</v>
      </c>
      <c r="G12" s="269" t="s">
        <v>2300</v>
      </c>
      <c r="H12" s="269" t="s">
        <v>2300</v>
      </c>
      <c r="I12" s="269" t="s">
        <v>2300</v>
      </c>
      <c r="J12" s="269" t="s">
        <v>2300</v>
      </c>
      <c r="K12" s="269" t="s">
        <v>2300</v>
      </c>
      <c r="L12" s="269" t="s">
        <v>2300</v>
      </c>
      <c r="M12" s="269" t="s">
        <v>2300</v>
      </c>
      <c r="N12" s="269" t="s">
        <v>2300</v>
      </c>
      <c r="O12" s="270" t="s">
        <v>2300</v>
      </c>
      <c r="P12" s="572">
        <v>0</v>
      </c>
      <c r="Q12" s="573"/>
      <c r="R12" s="254"/>
      <c r="S12" s="255"/>
      <c r="T12" s="255"/>
      <c r="U12" s="255"/>
      <c r="V12" s="255"/>
      <c r="W12" s="255"/>
      <c r="X12" s="255"/>
      <c r="Y12" s="255"/>
      <c r="Z12" s="255"/>
      <c r="AA12" s="255"/>
      <c r="AB12" s="255"/>
      <c r="AC12" s="256"/>
      <c r="AD12" s="311">
        <f t="shared" si="0"/>
        <v>0</v>
      </c>
      <c r="AE12" s="276" t="str">
        <f t="shared" si="1"/>
        <v>No Satisfactorio</v>
      </c>
      <c r="AF12" s="170">
        <f t="shared" si="2"/>
        <v>11</v>
      </c>
      <c r="AG12" s="171"/>
      <c r="AH12" s="171"/>
      <c r="AI12" s="171"/>
      <c r="AJ12" s="171"/>
      <c r="AK12" s="172"/>
    </row>
    <row r="13" spans="1:37" ht="28.5" customHeight="1">
      <c r="A13" s="267" t="str">
        <f>'FOR. PARA DILIGENCIAR PA Y SEGU'!C44</f>
        <v>Fortalecer la Estrategia "Jóvenes P",  a través de la formación y acompañamiento a los adolescentes y jóvenes pertenecientes a ella  y de las Zonas de Orientación Escolar en los catorce municipios del Departamento.</v>
      </c>
      <c r="B13" s="570">
        <v>11</v>
      </c>
      <c r="C13" s="571"/>
      <c r="D13" s="268"/>
      <c r="E13" s="269" t="s">
        <v>2300</v>
      </c>
      <c r="F13" s="269" t="s">
        <v>2300</v>
      </c>
      <c r="G13" s="269" t="s">
        <v>2300</v>
      </c>
      <c r="H13" s="269" t="s">
        <v>2300</v>
      </c>
      <c r="I13" s="269" t="s">
        <v>2300</v>
      </c>
      <c r="J13" s="269" t="s">
        <v>2300</v>
      </c>
      <c r="K13" s="269" t="s">
        <v>2300</v>
      </c>
      <c r="L13" s="269" t="s">
        <v>2300</v>
      </c>
      <c r="M13" s="269" t="s">
        <v>2300</v>
      </c>
      <c r="N13" s="269" t="s">
        <v>2300</v>
      </c>
      <c r="O13" s="270" t="s">
        <v>2300</v>
      </c>
      <c r="P13" s="572">
        <v>5</v>
      </c>
      <c r="Q13" s="573"/>
      <c r="R13" s="254"/>
      <c r="S13" s="255" t="s">
        <v>2300</v>
      </c>
      <c r="T13" s="255" t="s">
        <v>2300</v>
      </c>
      <c r="U13" s="255" t="s">
        <v>2300</v>
      </c>
      <c r="V13" s="255" t="s">
        <v>2300</v>
      </c>
      <c r="W13" s="255" t="s">
        <v>2300</v>
      </c>
      <c r="X13" s="255"/>
      <c r="Y13" s="255"/>
      <c r="Z13" s="255"/>
      <c r="AA13" s="255"/>
      <c r="AB13" s="255"/>
      <c r="AC13" s="256"/>
      <c r="AD13" s="311">
        <f t="shared" si="0"/>
        <v>0.45454545454545453</v>
      </c>
      <c r="AE13" s="276" t="str">
        <f t="shared" si="1"/>
        <v>Satisfactorio</v>
      </c>
      <c r="AF13" s="170">
        <f t="shared" si="2"/>
        <v>11</v>
      </c>
      <c r="AG13" s="171"/>
      <c r="AH13" s="171"/>
      <c r="AI13" s="171"/>
      <c r="AJ13" s="171"/>
      <c r="AK13" s="172"/>
    </row>
    <row r="14" spans="1:37" ht="28.5" customHeight="1">
      <c r="A14" s="267" t="str">
        <f>'FOR. PARA DILIGENCIAR PA Y SEGU'!C45</f>
        <v>Formular el documento tecnico con los lineamientos  para la politica publica  de inclusion y respeto por la diversidad sexual en salud.</v>
      </c>
      <c r="B14" s="570">
        <v>11</v>
      </c>
      <c r="C14" s="571"/>
      <c r="D14" s="268"/>
      <c r="E14" s="269" t="s">
        <v>2300</v>
      </c>
      <c r="F14" s="269" t="s">
        <v>2300</v>
      </c>
      <c r="G14" s="269" t="s">
        <v>2300</v>
      </c>
      <c r="H14" s="269" t="s">
        <v>2300</v>
      </c>
      <c r="I14" s="269" t="s">
        <v>2300</v>
      </c>
      <c r="J14" s="269" t="s">
        <v>2300</v>
      </c>
      <c r="K14" s="269" t="s">
        <v>2300</v>
      </c>
      <c r="L14" s="269" t="s">
        <v>2300</v>
      </c>
      <c r="M14" s="269" t="s">
        <v>2300</v>
      </c>
      <c r="N14" s="269" t="s">
        <v>2300</v>
      </c>
      <c r="O14" s="270" t="s">
        <v>2300</v>
      </c>
      <c r="P14" s="572">
        <v>0</v>
      </c>
      <c r="Q14" s="573"/>
      <c r="R14" s="254"/>
      <c r="S14" s="255"/>
      <c r="T14" s="255"/>
      <c r="U14" s="255"/>
      <c r="V14" s="255"/>
      <c r="W14" s="255"/>
      <c r="X14" s="255"/>
      <c r="Y14" s="255"/>
      <c r="Z14" s="255"/>
      <c r="AA14" s="255"/>
      <c r="AB14" s="255"/>
      <c r="AC14" s="256"/>
      <c r="AD14" s="311">
        <f t="shared" si="0"/>
        <v>0</v>
      </c>
      <c r="AE14" s="276" t="str">
        <f t="shared" si="1"/>
        <v>No Satisfactorio</v>
      </c>
      <c r="AF14" s="170">
        <f t="shared" si="2"/>
        <v>11</v>
      </c>
      <c r="AG14" s="171"/>
      <c r="AH14" s="171"/>
      <c r="AI14" s="171"/>
      <c r="AJ14" s="171"/>
      <c r="AK14" s="172"/>
    </row>
    <row r="15" spans="1:37" s="393" customFormat="1" ht="28.5" customHeight="1">
      <c r="A15" s="381" t="str">
        <f>'FOR. PARA DILIGENCIAR PA Y SEGU'!C46</f>
        <v>Fortalecer Tecnicmente la Participación Social y Ciudadana en los 14  municipios del Departamento.</v>
      </c>
      <c r="B15" s="578">
        <v>11</v>
      </c>
      <c r="C15" s="579"/>
      <c r="D15" s="382"/>
      <c r="E15" s="383" t="s">
        <v>2300</v>
      </c>
      <c r="F15" s="383" t="s">
        <v>2300</v>
      </c>
      <c r="G15" s="383" t="s">
        <v>2300</v>
      </c>
      <c r="H15" s="383" t="s">
        <v>2300</v>
      </c>
      <c r="I15" s="383" t="s">
        <v>2300</v>
      </c>
      <c r="J15" s="383" t="s">
        <v>2300</v>
      </c>
      <c r="K15" s="383" t="s">
        <v>2300</v>
      </c>
      <c r="L15" s="383" t="s">
        <v>2300</v>
      </c>
      <c r="M15" s="383" t="s">
        <v>2300</v>
      </c>
      <c r="N15" s="383" t="s">
        <v>2300</v>
      </c>
      <c r="O15" s="384" t="s">
        <v>2300</v>
      </c>
      <c r="P15" s="576">
        <v>0</v>
      </c>
      <c r="Q15" s="577"/>
      <c r="R15" s="385"/>
      <c r="S15" s="386"/>
      <c r="T15" s="386"/>
      <c r="U15" s="386"/>
      <c r="V15" s="386"/>
      <c r="W15" s="386"/>
      <c r="X15" s="386"/>
      <c r="Y15" s="386"/>
      <c r="Z15" s="386"/>
      <c r="AA15" s="386"/>
      <c r="AB15" s="386"/>
      <c r="AC15" s="387"/>
      <c r="AD15" s="388">
        <f t="shared" si="0"/>
        <v>0</v>
      </c>
      <c r="AE15" s="389" t="str">
        <f t="shared" si="1"/>
        <v>No Satisfactorio</v>
      </c>
      <c r="AF15" s="390">
        <f t="shared" si="2"/>
        <v>11</v>
      </c>
      <c r="AG15" s="391"/>
      <c r="AH15" s="391"/>
      <c r="AI15" s="391"/>
      <c r="AJ15" s="391"/>
      <c r="AK15" s="392"/>
    </row>
    <row r="16" spans="1:37" ht="28.5" customHeight="1">
      <c r="A16" s="267" t="str">
        <f>'FOR. PARA DILIGENCIAR PA Y SEGU'!C47</f>
        <v>Diseñar y validar el documento preliminar de la política pública de Reducción del consumo de SPA</v>
      </c>
      <c r="B16" s="570">
        <v>6</v>
      </c>
      <c r="C16" s="571"/>
      <c r="D16" s="268"/>
      <c r="E16" s="269"/>
      <c r="F16" s="269"/>
      <c r="G16" s="269"/>
      <c r="H16" s="269"/>
      <c r="I16" s="269"/>
      <c r="J16" s="269" t="s">
        <v>2300</v>
      </c>
      <c r="K16" s="269" t="s">
        <v>2300</v>
      </c>
      <c r="L16" s="269" t="s">
        <v>2300</v>
      </c>
      <c r="M16" s="269" t="s">
        <v>2300</v>
      </c>
      <c r="N16" s="269" t="s">
        <v>2300</v>
      </c>
      <c r="O16" s="270" t="s">
        <v>2300</v>
      </c>
      <c r="P16" s="572">
        <v>0</v>
      </c>
      <c r="Q16" s="573"/>
      <c r="R16" s="254"/>
      <c r="S16" s="255"/>
      <c r="T16" s="255"/>
      <c r="U16" s="255"/>
      <c r="V16" s="255"/>
      <c r="W16" s="255"/>
      <c r="X16" s="255"/>
      <c r="Y16" s="255"/>
      <c r="Z16" s="255"/>
      <c r="AA16" s="255"/>
      <c r="AB16" s="255"/>
      <c r="AC16" s="256"/>
      <c r="AD16" s="311">
        <f t="shared" si="0"/>
        <v>0</v>
      </c>
      <c r="AE16" s="276" t="str">
        <f t="shared" si="1"/>
        <v>No Satisfactorio</v>
      </c>
      <c r="AF16" s="170">
        <f t="shared" si="2"/>
        <v>6</v>
      </c>
      <c r="AG16" s="171"/>
      <c r="AH16" s="171"/>
      <c r="AI16" s="171"/>
      <c r="AJ16" s="171"/>
      <c r="AK16" s="172"/>
    </row>
    <row r="17" spans="1:37" ht="28.5" customHeight="1">
      <c r="A17" s="267" t="str">
        <f>'FOR. PARA DILIGENCIAR PA Y SEGU'!C48</f>
        <v>Fortalecer el Observatorio de Drogas del Eje Cafetero</v>
      </c>
      <c r="B17" s="570">
        <v>6</v>
      </c>
      <c r="C17" s="571"/>
      <c r="D17" s="268"/>
      <c r="E17" s="269"/>
      <c r="F17" s="269"/>
      <c r="G17" s="269"/>
      <c r="H17" s="269"/>
      <c r="I17" s="269"/>
      <c r="J17" s="269" t="s">
        <v>2300</v>
      </c>
      <c r="K17" s="269" t="s">
        <v>2300</v>
      </c>
      <c r="L17" s="269" t="s">
        <v>2300</v>
      </c>
      <c r="M17" s="269" t="s">
        <v>2300</v>
      </c>
      <c r="N17" s="269" t="s">
        <v>2300</v>
      </c>
      <c r="O17" s="270" t="s">
        <v>2300</v>
      </c>
      <c r="P17" s="572">
        <v>0</v>
      </c>
      <c r="Q17" s="573"/>
      <c r="R17" s="254"/>
      <c r="S17" s="255"/>
      <c r="T17" s="255"/>
      <c r="U17" s="255"/>
      <c r="V17" s="255"/>
      <c r="W17" s="255"/>
      <c r="X17" s="255"/>
      <c r="Y17" s="255"/>
      <c r="Z17" s="255"/>
      <c r="AA17" s="255"/>
      <c r="AB17" s="255"/>
      <c r="AC17" s="256"/>
      <c r="AD17" s="311">
        <f t="shared" ref="AD17:AD28" si="3">+P17/B17</f>
        <v>0</v>
      </c>
      <c r="AE17" s="276" t="str">
        <f t="shared" si="1"/>
        <v>No Satisfactorio</v>
      </c>
      <c r="AF17" s="170">
        <f t="shared" si="2"/>
        <v>6</v>
      </c>
      <c r="AG17" s="171"/>
      <c r="AH17" s="171"/>
      <c r="AI17" s="171"/>
      <c r="AJ17" s="171"/>
      <c r="AK17" s="172"/>
    </row>
    <row r="18" spans="1:37" ht="28.5" customHeight="1">
      <c r="A18" s="267" t="str">
        <f>'FOR. PARA DILIGENCIAR PA Y SEGU'!C49</f>
        <v>Fortalecer la Institucionalidad para responder equitativamente al goce efectivo de derechos y a las necesidades y demandas de las personas mayores en los doce municipios categoria 4, 5 y 6 del departamento</v>
      </c>
      <c r="B18" s="570">
        <v>6</v>
      </c>
      <c r="C18" s="571"/>
      <c r="D18" s="268"/>
      <c r="E18" s="269"/>
      <c r="F18" s="269"/>
      <c r="G18" s="269"/>
      <c r="H18" s="269"/>
      <c r="I18" s="269"/>
      <c r="J18" s="269" t="s">
        <v>2300</v>
      </c>
      <c r="K18" s="269" t="s">
        <v>2300</v>
      </c>
      <c r="L18" s="269" t="s">
        <v>2300</v>
      </c>
      <c r="M18" s="269" t="s">
        <v>2300</v>
      </c>
      <c r="N18" s="269" t="s">
        <v>2300</v>
      </c>
      <c r="O18" s="270" t="s">
        <v>2300</v>
      </c>
      <c r="P18" s="572">
        <v>5</v>
      </c>
      <c r="Q18" s="573"/>
      <c r="R18" s="254"/>
      <c r="S18" s="255" t="s">
        <v>2300</v>
      </c>
      <c r="T18" s="255" t="s">
        <v>2300</v>
      </c>
      <c r="U18" s="255" t="s">
        <v>2300</v>
      </c>
      <c r="V18" s="255" t="s">
        <v>2300</v>
      </c>
      <c r="W18" s="255" t="s">
        <v>2300</v>
      </c>
      <c r="X18" s="255"/>
      <c r="Y18" s="255"/>
      <c r="Z18" s="255"/>
      <c r="AA18" s="255"/>
      <c r="AB18" s="255"/>
      <c r="AC18" s="256"/>
      <c r="AD18" s="311">
        <f t="shared" si="3"/>
        <v>0.83333333333333337</v>
      </c>
      <c r="AE18" s="276" t="str">
        <f t="shared" si="1"/>
        <v>Satisfactorio</v>
      </c>
      <c r="AF18" s="170">
        <f t="shared" si="2"/>
        <v>6</v>
      </c>
      <c r="AG18" s="171"/>
      <c r="AH18" s="171"/>
      <c r="AI18" s="171"/>
      <c r="AJ18" s="171"/>
      <c r="AK18" s="172"/>
    </row>
    <row r="19" spans="1:37" ht="28.5" customHeight="1">
      <c r="A19" s="267" t="str">
        <f>'FOR. PARA DILIGENCIAR PA Y SEGU'!C50</f>
        <v>Promocionar el envejecimiento activo y fomento de una cultura positiva de la vejez en los municipios dell Departamento de Risaralda.</v>
      </c>
      <c r="B19" s="570">
        <v>11</v>
      </c>
      <c r="C19" s="571"/>
      <c r="D19" s="268"/>
      <c r="E19" s="269" t="s">
        <v>2300</v>
      </c>
      <c r="F19" s="269" t="s">
        <v>2300</v>
      </c>
      <c r="G19" s="269" t="s">
        <v>2300</v>
      </c>
      <c r="H19" s="269" t="s">
        <v>2300</v>
      </c>
      <c r="I19" s="269" t="s">
        <v>2300</v>
      </c>
      <c r="J19" s="269" t="s">
        <v>2300</v>
      </c>
      <c r="K19" s="269" t="s">
        <v>2300</v>
      </c>
      <c r="L19" s="269" t="s">
        <v>2300</v>
      </c>
      <c r="M19" s="269" t="s">
        <v>2300</v>
      </c>
      <c r="N19" s="269" t="s">
        <v>2300</v>
      </c>
      <c r="O19" s="270" t="s">
        <v>2300</v>
      </c>
      <c r="P19" s="572">
        <v>5</v>
      </c>
      <c r="Q19" s="573"/>
      <c r="R19" s="254"/>
      <c r="S19" s="255" t="s">
        <v>2300</v>
      </c>
      <c r="T19" s="255" t="s">
        <v>2300</v>
      </c>
      <c r="U19" s="255" t="s">
        <v>2300</v>
      </c>
      <c r="V19" s="255" t="s">
        <v>2300</v>
      </c>
      <c r="W19" s="255" t="s">
        <v>2300</v>
      </c>
      <c r="X19" s="255"/>
      <c r="Y19" s="255"/>
      <c r="Z19" s="255"/>
      <c r="AA19" s="255"/>
      <c r="AB19" s="255"/>
      <c r="AC19" s="256"/>
      <c r="AD19" s="311">
        <f t="shared" si="3"/>
        <v>0.45454545454545453</v>
      </c>
      <c r="AE19" s="276" t="str">
        <f t="shared" si="1"/>
        <v>Satisfactorio</v>
      </c>
      <c r="AF19" s="161">
        <f t="shared" si="2"/>
        <v>11</v>
      </c>
      <c r="AG19" s="171"/>
    </row>
    <row r="20" spans="1:37" ht="28.5" customHeight="1">
      <c r="A20" s="267" t="str">
        <f>'FOR. PARA DILIGENCIAR PA Y SEGU'!C51</f>
        <v>Promocionar la Equidad de Género para la Salud en los catorce municipios del departamento</v>
      </c>
      <c r="B20" s="570">
        <v>11</v>
      </c>
      <c r="C20" s="571"/>
      <c r="D20" s="268"/>
      <c r="E20" s="269" t="s">
        <v>2300</v>
      </c>
      <c r="F20" s="269" t="s">
        <v>2300</v>
      </c>
      <c r="G20" s="269" t="s">
        <v>2300</v>
      </c>
      <c r="H20" s="269" t="s">
        <v>2300</v>
      </c>
      <c r="I20" s="269" t="s">
        <v>2300</v>
      </c>
      <c r="J20" s="269" t="s">
        <v>2300</v>
      </c>
      <c r="K20" s="269" t="s">
        <v>2300</v>
      </c>
      <c r="L20" s="269" t="s">
        <v>2300</v>
      </c>
      <c r="M20" s="269" t="s">
        <v>2300</v>
      </c>
      <c r="N20" s="269" t="s">
        <v>2300</v>
      </c>
      <c r="O20" s="270" t="s">
        <v>2300</v>
      </c>
      <c r="P20" s="572">
        <v>5</v>
      </c>
      <c r="Q20" s="573"/>
      <c r="R20" s="254"/>
      <c r="S20" s="255" t="s">
        <v>2300</v>
      </c>
      <c r="T20" s="255" t="s">
        <v>2300</v>
      </c>
      <c r="U20" s="255" t="s">
        <v>2300</v>
      </c>
      <c r="V20" s="255" t="s">
        <v>2300</v>
      </c>
      <c r="W20" s="255" t="s">
        <v>2300</v>
      </c>
      <c r="X20" s="255"/>
      <c r="Y20" s="255"/>
      <c r="Z20" s="255"/>
      <c r="AA20" s="255"/>
      <c r="AB20" s="255"/>
      <c r="AC20" s="256"/>
      <c r="AD20" s="311">
        <f t="shared" si="3"/>
        <v>0.45454545454545453</v>
      </c>
      <c r="AE20" s="276" t="str">
        <f t="shared" si="1"/>
        <v>Satisfactorio</v>
      </c>
      <c r="AF20" s="161">
        <f t="shared" si="2"/>
        <v>11</v>
      </c>
      <c r="AG20" s="171"/>
    </row>
    <row r="21" spans="1:37" ht="28.5" customHeight="1">
      <c r="A21" s="267" t="str">
        <f>'FOR. PARA DILIGENCIAR PA Y SEGU'!C52</f>
        <v>Generar espacios equitativos de participación para hombres y mujeres, identificando barreras, desigualdad, e incluyendo a las víctimas de violencia por identidad de género y a la población LGBTI</v>
      </c>
      <c r="B21" s="570">
        <v>7</v>
      </c>
      <c r="C21" s="571"/>
      <c r="D21" s="268"/>
      <c r="E21" s="269"/>
      <c r="F21" s="269"/>
      <c r="G21" s="269"/>
      <c r="H21" s="269"/>
      <c r="I21" s="269" t="s">
        <v>2300</v>
      </c>
      <c r="J21" s="269" t="s">
        <v>2300</v>
      </c>
      <c r="K21" s="269" t="s">
        <v>2300</v>
      </c>
      <c r="L21" s="269" t="s">
        <v>2300</v>
      </c>
      <c r="M21" s="269" t="s">
        <v>2300</v>
      </c>
      <c r="N21" s="269" t="s">
        <v>2300</v>
      </c>
      <c r="O21" s="270" t="s">
        <v>2300</v>
      </c>
      <c r="P21" s="572">
        <v>5</v>
      </c>
      <c r="Q21" s="573"/>
      <c r="R21" s="254"/>
      <c r="S21" s="255" t="s">
        <v>2300</v>
      </c>
      <c r="T21" s="255" t="s">
        <v>2300</v>
      </c>
      <c r="U21" s="255" t="s">
        <v>2300</v>
      </c>
      <c r="V21" s="255" t="s">
        <v>2300</v>
      </c>
      <c r="W21" s="255" t="s">
        <v>2300</v>
      </c>
      <c r="X21" s="255"/>
      <c r="Y21" s="255"/>
      <c r="Z21" s="255"/>
      <c r="AA21" s="255"/>
      <c r="AB21" s="255"/>
      <c r="AC21" s="256"/>
      <c r="AD21" s="311">
        <f t="shared" si="3"/>
        <v>0.7142857142857143</v>
      </c>
      <c r="AE21" s="276" t="str">
        <f t="shared" si="1"/>
        <v>Satisfactorio</v>
      </c>
      <c r="AF21" s="161">
        <f t="shared" si="2"/>
        <v>7</v>
      </c>
      <c r="AG21" s="171"/>
    </row>
    <row r="22" spans="1:37" ht="28.5" customHeight="1">
      <c r="A22" s="267" t="str">
        <f>'FOR. PARA DILIGENCIAR PA Y SEGU'!C53</f>
        <v>Realizar asesoría, asistencia técnica, formación y acompañamiento a los municipiosn con promotores  de los pueblos indigenas y las comunidades afrodescendiente, sobre promoción de la salud y prevención primaria, con enfoque de genero.</v>
      </c>
      <c r="B22" s="570">
        <v>11</v>
      </c>
      <c r="C22" s="571"/>
      <c r="D22" s="268"/>
      <c r="E22" s="269" t="s">
        <v>2300</v>
      </c>
      <c r="F22" s="269" t="s">
        <v>2300</v>
      </c>
      <c r="G22" s="269" t="s">
        <v>2300</v>
      </c>
      <c r="H22" s="269" t="s">
        <v>2300</v>
      </c>
      <c r="I22" s="269" t="s">
        <v>2300</v>
      </c>
      <c r="J22" s="269" t="s">
        <v>2300</v>
      </c>
      <c r="K22" s="269" t="s">
        <v>2300</v>
      </c>
      <c r="L22" s="269" t="s">
        <v>2300</v>
      </c>
      <c r="M22" s="269" t="s">
        <v>2300</v>
      </c>
      <c r="N22" s="269" t="s">
        <v>2300</v>
      </c>
      <c r="O22" s="270" t="s">
        <v>2300</v>
      </c>
      <c r="P22" s="572">
        <v>5</v>
      </c>
      <c r="Q22" s="573"/>
      <c r="R22" s="254"/>
      <c r="S22" s="255" t="s">
        <v>2300</v>
      </c>
      <c r="T22" s="255" t="s">
        <v>2300</v>
      </c>
      <c r="U22" s="255" t="s">
        <v>2300</v>
      </c>
      <c r="V22" s="255" t="s">
        <v>2300</v>
      </c>
      <c r="W22" s="255" t="s">
        <v>2300</v>
      </c>
      <c r="X22" s="255"/>
      <c r="Y22" s="255"/>
      <c r="Z22" s="255"/>
      <c r="AA22" s="255"/>
      <c r="AB22" s="255"/>
      <c r="AC22" s="256"/>
      <c r="AD22" s="311">
        <f t="shared" si="3"/>
        <v>0.45454545454545453</v>
      </c>
      <c r="AE22" s="276" t="str">
        <f t="shared" si="1"/>
        <v>Satisfactorio</v>
      </c>
      <c r="AF22" s="161">
        <f t="shared" si="2"/>
        <v>11</v>
      </c>
      <c r="AG22" s="171"/>
    </row>
    <row r="23" spans="1:37" ht="28.5" customHeight="1">
      <c r="A23" s="267" t="str">
        <f>'FOR. PARA DILIGENCIAR PA Y SEGU'!C54</f>
        <v xml:space="preserve">Realizar asistencia técnica , formación y acompañamiento a los representantes de los comités interinstitucionales de Discapacidad en los 14 municipios del Departamento, incluyendo en Fortalecimiento y acompañamiento del Comité Departamental. </v>
      </c>
      <c r="B23" s="570">
        <v>11</v>
      </c>
      <c r="C23" s="571"/>
      <c r="D23" s="268"/>
      <c r="E23" s="269" t="s">
        <v>2300</v>
      </c>
      <c r="F23" s="269" t="s">
        <v>2300</v>
      </c>
      <c r="G23" s="269" t="s">
        <v>2300</v>
      </c>
      <c r="H23" s="269" t="s">
        <v>2300</v>
      </c>
      <c r="I23" s="269" t="s">
        <v>2300</v>
      </c>
      <c r="J23" s="269" t="s">
        <v>2300</v>
      </c>
      <c r="K23" s="269" t="s">
        <v>2300</v>
      </c>
      <c r="L23" s="269" t="s">
        <v>2300</v>
      </c>
      <c r="M23" s="269" t="s">
        <v>2300</v>
      </c>
      <c r="N23" s="269" t="s">
        <v>2300</v>
      </c>
      <c r="O23" s="270" t="s">
        <v>2300</v>
      </c>
      <c r="P23" s="572">
        <v>5</v>
      </c>
      <c r="Q23" s="573"/>
      <c r="R23" s="254"/>
      <c r="S23" s="255" t="s">
        <v>2300</v>
      </c>
      <c r="T23" s="255" t="s">
        <v>2300</v>
      </c>
      <c r="U23" s="255" t="s">
        <v>2300</v>
      </c>
      <c r="V23" s="255" t="s">
        <v>2300</v>
      </c>
      <c r="W23" s="255" t="s">
        <v>2300</v>
      </c>
      <c r="X23" s="255"/>
      <c r="Y23" s="255"/>
      <c r="Z23" s="255"/>
      <c r="AA23" s="255"/>
      <c r="AB23" s="255"/>
      <c r="AC23" s="256"/>
      <c r="AD23" s="311">
        <f t="shared" si="3"/>
        <v>0.45454545454545453</v>
      </c>
      <c r="AE23" s="276" t="str">
        <f t="shared" si="1"/>
        <v>Satisfactorio</v>
      </c>
      <c r="AF23" s="161">
        <f t="shared" si="2"/>
        <v>11</v>
      </c>
      <c r="AG23" s="171"/>
    </row>
    <row r="24" spans="1:37" ht="28.5" customHeight="1">
      <c r="A24" s="267" t="str">
        <f>'FOR. PARA DILIGENCIAR PA Y SEGU'!C55</f>
        <v>Asesorar, capacitar y acompañar campañas que permitan el Registro, Localización y Caracterización de las Personas con Discapacidad, en los catorce municipios del departamento de Risaralda.</v>
      </c>
      <c r="B24" s="570">
        <v>11</v>
      </c>
      <c r="C24" s="571"/>
      <c r="D24" s="268"/>
      <c r="E24" s="269" t="s">
        <v>2300</v>
      </c>
      <c r="F24" s="269" t="s">
        <v>2300</v>
      </c>
      <c r="G24" s="269" t="s">
        <v>2300</v>
      </c>
      <c r="H24" s="269" t="s">
        <v>2300</v>
      </c>
      <c r="I24" s="269" t="s">
        <v>2300</v>
      </c>
      <c r="J24" s="269" t="s">
        <v>2300</v>
      </c>
      <c r="K24" s="269" t="s">
        <v>2300</v>
      </c>
      <c r="L24" s="269" t="s">
        <v>2300</v>
      </c>
      <c r="M24" s="269" t="s">
        <v>2300</v>
      </c>
      <c r="N24" s="269" t="s">
        <v>2300</v>
      </c>
      <c r="O24" s="270" t="s">
        <v>2300</v>
      </c>
      <c r="P24" s="572">
        <v>5</v>
      </c>
      <c r="Q24" s="573"/>
      <c r="R24" s="254"/>
      <c r="S24" s="255" t="s">
        <v>2300</v>
      </c>
      <c r="T24" s="255" t="s">
        <v>2300</v>
      </c>
      <c r="U24" s="255" t="s">
        <v>2300</v>
      </c>
      <c r="V24" s="255" t="s">
        <v>2300</v>
      </c>
      <c r="W24" s="255" t="s">
        <v>2300</v>
      </c>
      <c r="X24" s="255"/>
      <c r="Y24" s="255"/>
      <c r="Z24" s="255"/>
      <c r="AA24" s="255"/>
      <c r="AB24" s="255"/>
      <c r="AC24" s="256"/>
      <c r="AD24" s="311">
        <f t="shared" si="3"/>
        <v>0.45454545454545453</v>
      </c>
      <c r="AE24" s="276" t="str">
        <f t="shared" si="1"/>
        <v>Satisfactorio</v>
      </c>
      <c r="AF24" s="161">
        <f t="shared" si="2"/>
        <v>11</v>
      </c>
      <c r="AG24" s="171"/>
    </row>
    <row r="25" spans="1:37" ht="28.5" customHeight="1">
      <c r="A25" s="267" t="str">
        <f>'FOR. PARA DILIGENCIAR PA Y SEGU'!C56</f>
        <v>Fortalecer la Estrategia RBC (Rehabilitación Basada en Comunidad), a representantes de las Instituciones, de las personas con discapacidad y sus familias, en doce municipios del Departamento, a excepción de Pereira y Dosquebradas</v>
      </c>
      <c r="B25" s="570">
        <v>10</v>
      </c>
      <c r="C25" s="571"/>
      <c r="D25" s="268"/>
      <c r="E25" s="269"/>
      <c r="F25" s="269" t="s">
        <v>2300</v>
      </c>
      <c r="G25" s="269" t="s">
        <v>2300</v>
      </c>
      <c r="H25" s="269" t="s">
        <v>2300</v>
      </c>
      <c r="I25" s="269" t="s">
        <v>2300</v>
      </c>
      <c r="J25" s="269" t="s">
        <v>2300</v>
      </c>
      <c r="K25" s="269" t="s">
        <v>2300</v>
      </c>
      <c r="L25" s="269" t="s">
        <v>2300</v>
      </c>
      <c r="M25" s="269" t="s">
        <v>2300</v>
      </c>
      <c r="N25" s="269" t="s">
        <v>2300</v>
      </c>
      <c r="O25" s="270" t="s">
        <v>2300</v>
      </c>
      <c r="P25" s="572">
        <v>0</v>
      </c>
      <c r="Q25" s="573"/>
      <c r="R25" s="254"/>
      <c r="S25" s="255"/>
      <c r="T25" s="255"/>
      <c r="U25" s="255"/>
      <c r="V25" s="255"/>
      <c r="W25" s="255"/>
      <c r="X25" s="255"/>
      <c r="Y25" s="255"/>
      <c r="Z25" s="255"/>
      <c r="AA25" s="255"/>
      <c r="AB25" s="255"/>
      <c r="AC25" s="256"/>
      <c r="AD25" s="311">
        <f t="shared" si="3"/>
        <v>0</v>
      </c>
      <c r="AE25" s="276" t="str">
        <f t="shared" si="1"/>
        <v>No Satisfactorio</v>
      </c>
      <c r="AF25" s="161">
        <f t="shared" si="2"/>
        <v>10</v>
      </c>
      <c r="AG25" s="171"/>
    </row>
    <row r="26" spans="1:37" ht="28.5" customHeight="1">
      <c r="A26" s="267" t="str">
        <f>'FOR. PARA DILIGENCIAR PA Y SEGU'!C57</f>
        <v>Promocionar los  procesos de articulación Intersectorial, que favorezcan el acceso de la población con discapacidad en el ámbito educativo, laboral, social, cultural, y de participación ciudadana  En los catorace municipios del departamento</v>
      </c>
      <c r="B26" s="570">
        <v>6</v>
      </c>
      <c r="C26" s="571"/>
      <c r="D26" s="268"/>
      <c r="E26" s="269"/>
      <c r="F26" s="269"/>
      <c r="G26" s="269"/>
      <c r="H26" s="269"/>
      <c r="I26" s="269"/>
      <c r="J26" s="269" t="s">
        <v>2300</v>
      </c>
      <c r="K26" s="269" t="s">
        <v>2300</v>
      </c>
      <c r="L26" s="269" t="s">
        <v>2300</v>
      </c>
      <c r="M26" s="269" t="s">
        <v>2300</v>
      </c>
      <c r="N26" s="269" t="s">
        <v>2300</v>
      </c>
      <c r="O26" s="270" t="s">
        <v>2300</v>
      </c>
      <c r="P26" s="572">
        <v>0</v>
      </c>
      <c r="Q26" s="573"/>
      <c r="R26" s="254"/>
      <c r="S26" s="255"/>
      <c r="T26" s="255"/>
      <c r="U26" s="255"/>
      <c r="V26" s="255"/>
      <c r="W26" s="255"/>
      <c r="X26" s="255"/>
      <c r="Y26" s="255"/>
      <c r="Z26" s="255"/>
      <c r="AA26" s="255"/>
      <c r="AB26" s="255"/>
      <c r="AC26" s="256"/>
      <c r="AD26" s="311">
        <f t="shared" si="3"/>
        <v>0</v>
      </c>
      <c r="AE26" s="276" t="str">
        <f t="shared" si="1"/>
        <v>No Satisfactorio</v>
      </c>
      <c r="AF26" s="161">
        <f t="shared" si="2"/>
        <v>6</v>
      </c>
      <c r="AG26" s="171"/>
    </row>
    <row r="27" spans="1:37" ht="28.5" customHeight="1">
      <c r="A27" s="267" t="str">
        <f>'FOR. PARA DILIGENCIAR PA Y SEGU'!C58</f>
        <v>Fortalecer el programa de Atención Psicosocial para víctimas del conflicto armado PAPSIVI en 6 municipios del departamento.</v>
      </c>
      <c r="B27" s="570">
        <v>11</v>
      </c>
      <c r="C27" s="571"/>
      <c r="D27" s="268"/>
      <c r="E27" s="269" t="s">
        <v>2300</v>
      </c>
      <c r="F27" s="269" t="s">
        <v>2300</v>
      </c>
      <c r="G27" s="269" t="s">
        <v>2300</v>
      </c>
      <c r="H27" s="269" t="s">
        <v>2300</v>
      </c>
      <c r="I27" s="269" t="s">
        <v>2300</v>
      </c>
      <c r="J27" s="269" t="s">
        <v>2300</v>
      </c>
      <c r="K27" s="269" t="s">
        <v>2300</v>
      </c>
      <c r="L27" s="269" t="s">
        <v>2300</v>
      </c>
      <c r="M27" s="269" t="s">
        <v>2300</v>
      </c>
      <c r="N27" s="269" t="s">
        <v>2300</v>
      </c>
      <c r="O27" s="270" t="s">
        <v>2300</v>
      </c>
      <c r="P27" s="572">
        <v>0</v>
      </c>
      <c r="Q27" s="573"/>
      <c r="R27" s="254"/>
      <c r="S27" s="255"/>
      <c r="T27" s="255"/>
      <c r="U27" s="255"/>
      <c r="V27" s="255"/>
      <c r="W27" s="255"/>
      <c r="X27" s="255"/>
      <c r="Y27" s="255"/>
      <c r="Z27" s="255"/>
      <c r="AA27" s="255"/>
      <c r="AB27" s="255"/>
      <c r="AC27" s="256"/>
      <c r="AD27" s="311">
        <f t="shared" si="3"/>
        <v>0</v>
      </c>
      <c r="AE27" s="276" t="str">
        <f t="shared" si="1"/>
        <v>No Satisfactorio</v>
      </c>
      <c r="AF27" s="161">
        <f t="shared" si="2"/>
        <v>11</v>
      </c>
      <c r="AG27" s="171"/>
    </row>
    <row r="28" spans="1:37" ht="28.5" customHeight="1">
      <c r="A28" s="267" t="str">
        <f>'FOR. PARA DILIGENCIAR PA Y SEGU'!C59</f>
        <v>Financiar la operación de la línea amiga en sus diferentes componentes.</v>
      </c>
      <c r="B28" s="570">
        <v>11</v>
      </c>
      <c r="C28" s="571"/>
      <c r="D28" s="268"/>
      <c r="E28" s="269" t="s">
        <v>2300</v>
      </c>
      <c r="F28" s="269" t="s">
        <v>2300</v>
      </c>
      <c r="G28" s="269" t="s">
        <v>2300</v>
      </c>
      <c r="H28" s="269" t="s">
        <v>2300</v>
      </c>
      <c r="I28" s="269" t="s">
        <v>2300</v>
      </c>
      <c r="J28" s="269" t="s">
        <v>2300</v>
      </c>
      <c r="K28" s="269" t="s">
        <v>2300</v>
      </c>
      <c r="L28" s="269" t="s">
        <v>2300</v>
      </c>
      <c r="M28" s="269" t="s">
        <v>2300</v>
      </c>
      <c r="N28" s="269" t="s">
        <v>2300</v>
      </c>
      <c r="O28" s="270" t="s">
        <v>2300</v>
      </c>
      <c r="P28" s="572">
        <v>5</v>
      </c>
      <c r="Q28" s="573"/>
      <c r="R28" s="254"/>
      <c r="S28" s="255" t="s">
        <v>2300</v>
      </c>
      <c r="T28" s="255" t="s">
        <v>2300</v>
      </c>
      <c r="U28" s="255" t="s">
        <v>2300</v>
      </c>
      <c r="V28" s="255" t="s">
        <v>2300</v>
      </c>
      <c r="W28" s="255" t="s">
        <v>2300</v>
      </c>
      <c r="X28" s="255"/>
      <c r="Y28" s="255"/>
      <c r="Z28" s="255"/>
      <c r="AA28" s="255"/>
      <c r="AB28" s="255"/>
      <c r="AC28" s="256"/>
      <c r="AD28" s="311">
        <f t="shared" si="3"/>
        <v>0.45454545454545453</v>
      </c>
      <c r="AE28" s="276" t="str">
        <f t="shared" si="1"/>
        <v>Satisfactorio</v>
      </c>
      <c r="AF28" s="161">
        <f t="shared" si="2"/>
        <v>11</v>
      </c>
      <c r="AG28" s="171"/>
    </row>
    <row r="29" spans="1:37" ht="28.5" customHeight="1">
      <c r="A29" s="267" t="str">
        <f>'FOR. PARA DILIGENCIAR PA Y SEGU'!C60</f>
        <v>Realizar asistencia tecnica , formación y acompañamiento en salud mental, a las ESES, DLS, EPS y las IPS  en los 14 municipios del Departamento.</v>
      </c>
      <c r="B29" s="570">
        <v>11</v>
      </c>
      <c r="C29" s="571"/>
      <c r="D29" s="268"/>
      <c r="E29" s="269" t="s">
        <v>2300</v>
      </c>
      <c r="F29" s="269" t="s">
        <v>2300</v>
      </c>
      <c r="G29" s="269" t="s">
        <v>2300</v>
      </c>
      <c r="H29" s="269" t="s">
        <v>2300</v>
      </c>
      <c r="I29" s="269" t="s">
        <v>2300</v>
      </c>
      <c r="J29" s="269" t="s">
        <v>2300</v>
      </c>
      <c r="K29" s="269" t="s">
        <v>2300</v>
      </c>
      <c r="L29" s="269" t="s">
        <v>2300</v>
      </c>
      <c r="M29" s="269" t="s">
        <v>2300</v>
      </c>
      <c r="N29" s="269" t="s">
        <v>2300</v>
      </c>
      <c r="O29" s="270" t="s">
        <v>2300</v>
      </c>
      <c r="P29" s="572">
        <v>2</v>
      </c>
      <c r="Q29" s="573"/>
      <c r="R29" s="254"/>
      <c r="S29" s="255"/>
      <c r="T29" s="255"/>
      <c r="U29" s="255"/>
      <c r="V29" s="255" t="s">
        <v>2300</v>
      </c>
      <c r="W29" s="255" t="s">
        <v>2300</v>
      </c>
      <c r="X29" s="255"/>
      <c r="Y29" s="255"/>
      <c r="Z29" s="255"/>
      <c r="AA29" s="255"/>
      <c r="AB29" s="255"/>
      <c r="AC29" s="256"/>
      <c r="AD29" s="311">
        <f t="shared" ref="AD29:AD46" si="4">+P29/B29</f>
        <v>0.18181818181818182</v>
      </c>
      <c r="AE29" s="276" t="str">
        <f t="shared" si="1"/>
        <v>Satisfactorio</v>
      </c>
      <c r="AF29" s="161">
        <f t="shared" si="2"/>
        <v>11</v>
      </c>
      <c r="AG29" s="171"/>
    </row>
    <row r="30" spans="1:37" ht="28.5" customHeight="1">
      <c r="A30" s="267" t="str">
        <f>'FOR. PARA DILIGENCIAR PA Y SEGU'!C61</f>
        <v>Fomentar hábitos y Estilos de Vida Saludables en los programas de Promoción Social, a través del fomento de la Actividad Física en los catorce municipios del departamento</v>
      </c>
      <c r="B30" s="570">
        <v>11</v>
      </c>
      <c r="C30" s="571"/>
      <c r="D30" s="268"/>
      <c r="E30" s="269" t="s">
        <v>2300</v>
      </c>
      <c r="F30" s="269" t="s">
        <v>2300</v>
      </c>
      <c r="G30" s="269" t="s">
        <v>2300</v>
      </c>
      <c r="H30" s="269" t="s">
        <v>2300</v>
      </c>
      <c r="I30" s="269" t="s">
        <v>2300</v>
      </c>
      <c r="J30" s="269" t="s">
        <v>2300</v>
      </c>
      <c r="K30" s="269" t="s">
        <v>2300</v>
      </c>
      <c r="L30" s="269" t="s">
        <v>2300</v>
      </c>
      <c r="M30" s="269" t="s">
        <v>2300</v>
      </c>
      <c r="N30" s="269" t="s">
        <v>2300</v>
      </c>
      <c r="O30" s="270" t="s">
        <v>2300</v>
      </c>
      <c r="P30" s="572">
        <v>5</v>
      </c>
      <c r="Q30" s="573"/>
      <c r="R30" s="254"/>
      <c r="S30" s="255" t="s">
        <v>2300</v>
      </c>
      <c r="T30" s="255" t="s">
        <v>2300</v>
      </c>
      <c r="U30" s="255" t="s">
        <v>2300</v>
      </c>
      <c r="V30" s="255" t="s">
        <v>2300</v>
      </c>
      <c r="W30" s="255" t="s">
        <v>2300</v>
      </c>
      <c r="X30" s="255"/>
      <c r="Y30" s="255"/>
      <c r="Z30" s="255"/>
      <c r="AA30" s="255"/>
      <c r="AB30" s="255"/>
      <c r="AC30" s="256"/>
      <c r="AD30" s="311">
        <f t="shared" si="4"/>
        <v>0.45454545454545453</v>
      </c>
      <c r="AE30" s="276" t="str">
        <f t="shared" si="1"/>
        <v>Satisfactorio</v>
      </c>
      <c r="AF30" s="161">
        <f t="shared" si="2"/>
        <v>11</v>
      </c>
      <c r="AG30" s="171"/>
    </row>
    <row r="31" spans="1:37" ht="28.5" customHeight="1">
      <c r="A31" s="267" t="str">
        <f>'FOR. PARA DILIGENCIAR PA Y SEGU'!C62</f>
        <v xml:space="preserve">Diseñar e implementar estrategias comunicativas para fortalecer los 13 programas de Promoción Social :(Infancia, Adolescencia, Adulto mayor, Discapacidad, Grupos Étnicos, Género, Participación Social en Salud, Hogares Saludables, Escuelas Saludables, Víctimas, Salud Mental y reducción del consumo de SPA) en </v>
      </c>
      <c r="B31" s="570">
        <v>11</v>
      </c>
      <c r="C31" s="571"/>
      <c r="D31" s="268"/>
      <c r="E31" s="269" t="s">
        <v>2300</v>
      </c>
      <c r="F31" s="269" t="s">
        <v>2300</v>
      </c>
      <c r="G31" s="269" t="s">
        <v>2300</v>
      </c>
      <c r="H31" s="269" t="s">
        <v>2300</v>
      </c>
      <c r="I31" s="269" t="s">
        <v>2300</v>
      </c>
      <c r="J31" s="269" t="s">
        <v>2300</v>
      </c>
      <c r="K31" s="269" t="s">
        <v>2300</v>
      </c>
      <c r="L31" s="269" t="s">
        <v>2300</v>
      </c>
      <c r="M31" s="269" t="s">
        <v>2300</v>
      </c>
      <c r="N31" s="269" t="s">
        <v>2300</v>
      </c>
      <c r="O31" s="270" t="s">
        <v>2300</v>
      </c>
      <c r="P31" s="572">
        <v>5</v>
      </c>
      <c r="Q31" s="573"/>
      <c r="R31" s="254"/>
      <c r="S31" s="255" t="s">
        <v>2300</v>
      </c>
      <c r="T31" s="255" t="s">
        <v>2300</v>
      </c>
      <c r="U31" s="255" t="s">
        <v>2300</v>
      </c>
      <c r="V31" s="255" t="s">
        <v>2300</v>
      </c>
      <c r="W31" s="255" t="s">
        <v>2300</v>
      </c>
      <c r="X31" s="255"/>
      <c r="Y31" s="255"/>
      <c r="Z31" s="255"/>
      <c r="AA31" s="255"/>
      <c r="AB31" s="255"/>
      <c r="AC31" s="256"/>
      <c r="AD31" s="311">
        <f t="shared" si="4"/>
        <v>0.45454545454545453</v>
      </c>
      <c r="AE31" s="276" t="str">
        <f t="shared" si="1"/>
        <v>Satisfactorio</v>
      </c>
      <c r="AF31" s="161">
        <f t="shared" si="2"/>
        <v>11</v>
      </c>
      <c r="AG31" s="171"/>
    </row>
    <row r="32" spans="1:37" ht="28.5" customHeight="1">
      <c r="A32" s="267" t="str">
        <f>'FOR. PARA DILIGENCIAR PA Y SEGU'!C63</f>
        <v>Realizar el apoyo logístico a los programas de promoción social en los 14 municipios del departamento</v>
      </c>
      <c r="B32" s="570">
        <v>11</v>
      </c>
      <c r="C32" s="571"/>
      <c r="D32" s="268"/>
      <c r="E32" s="269" t="s">
        <v>2300</v>
      </c>
      <c r="F32" s="269" t="s">
        <v>2300</v>
      </c>
      <c r="G32" s="269" t="s">
        <v>2300</v>
      </c>
      <c r="H32" s="269" t="s">
        <v>2300</v>
      </c>
      <c r="I32" s="269" t="s">
        <v>2300</v>
      </c>
      <c r="J32" s="269" t="s">
        <v>2300</v>
      </c>
      <c r="K32" s="269" t="s">
        <v>2300</v>
      </c>
      <c r="L32" s="269" t="s">
        <v>2300</v>
      </c>
      <c r="M32" s="269" t="s">
        <v>2300</v>
      </c>
      <c r="N32" s="269" t="s">
        <v>2300</v>
      </c>
      <c r="O32" s="270" t="s">
        <v>2300</v>
      </c>
      <c r="P32" s="572">
        <v>4</v>
      </c>
      <c r="Q32" s="573"/>
      <c r="R32" s="254"/>
      <c r="S32" s="255"/>
      <c r="T32" s="255" t="s">
        <v>2300</v>
      </c>
      <c r="U32" s="255" t="s">
        <v>2300</v>
      </c>
      <c r="V32" s="255" t="s">
        <v>2300</v>
      </c>
      <c r="W32" s="255" t="s">
        <v>2300</v>
      </c>
      <c r="X32" s="255"/>
      <c r="Y32" s="255"/>
      <c r="Z32" s="255"/>
      <c r="AA32" s="255"/>
      <c r="AB32" s="255"/>
      <c r="AC32" s="256"/>
      <c r="AD32" s="311">
        <f t="shared" si="4"/>
        <v>0.36363636363636365</v>
      </c>
      <c r="AE32" s="276" t="str">
        <f t="shared" si="1"/>
        <v>Satisfactorio</v>
      </c>
      <c r="AF32" s="161">
        <f t="shared" si="2"/>
        <v>11</v>
      </c>
      <c r="AG32" s="171"/>
    </row>
    <row r="33" spans="1:33" ht="28.5" customHeight="1">
      <c r="A33" s="267">
        <f>'FOR. PARA DILIGENCIAR PA Y SEGU'!C64</f>
        <v>0</v>
      </c>
      <c r="B33" s="570"/>
      <c r="C33" s="571"/>
      <c r="D33" s="268"/>
      <c r="E33" s="269"/>
      <c r="F33" s="269"/>
      <c r="G33" s="269"/>
      <c r="H33" s="269"/>
      <c r="I33" s="269"/>
      <c r="J33" s="269"/>
      <c r="K33" s="269"/>
      <c r="L33" s="269"/>
      <c r="M33" s="269"/>
      <c r="N33" s="269"/>
      <c r="O33" s="270"/>
      <c r="P33" s="572"/>
      <c r="Q33" s="573"/>
      <c r="R33" s="254"/>
      <c r="S33" s="255"/>
      <c r="T33" s="255"/>
      <c r="U33" s="255"/>
      <c r="V33" s="255"/>
      <c r="W33" s="255"/>
      <c r="X33" s="255"/>
      <c r="Y33" s="255"/>
      <c r="Z33" s="255"/>
      <c r="AA33" s="255"/>
      <c r="AB33" s="255"/>
      <c r="AC33" s="256"/>
      <c r="AD33" s="311" t="e">
        <f t="shared" si="4"/>
        <v>#DIV/0!</v>
      </c>
      <c r="AE33" s="276">
        <f t="shared" si="1"/>
        <v>0</v>
      </c>
      <c r="AF33" s="161">
        <f t="shared" si="2"/>
        <v>0</v>
      </c>
      <c r="AG33" s="171"/>
    </row>
    <row r="34" spans="1:33" ht="28.5" customHeight="1">
      <c r="A34" s="267">
        <f>'FOR. PARA DILIGENCIAR PA Y SEGU'!C65</f>
        <v>0</v>
      </c>
      <c r="B34" s="570"/>
      <c r="C34" s="571"/>
      <c r="D34" s="268"/>
      <c r="E34" s="269"/>
      <c r="F34" s="269"/>
      <c r="G34" s="269"/>
      <c r="H34" s="269"/>
      <c r="I34" s="269"/>
      <c r="J34" s="269"/>
      <c r="K34" s="269"/>
      <c r="L34" s="269"/>
      <c r="M34" s="269"/>
      <c r="N34" s="269"/>
      <c r="O34" s="270"/>
      <c r="P34" s="572"/>
      <c r="Q34" s="573"/>
      <c r="R34" s="254"/>
      <c r="S34" s="255"/>
      <c r="T34" s="255"/>
      <c r="U34" s="255"/>
      <c r="V34" s="255"/>
      <c r="W34" s="255"/>
      <c r="X34" s="255"/>
      <c r="Y34" s="255"/>
      <c r="Z34" s="255"/>
      <c r="AA34" s="255"/>
      <c r="AB34" s="255"/>
      <c r="AC34" s="256"/>
      <c r="AD34" s="311" t="e">
        <f t="shared" si="4"/>
        <v>#DIV/0!</v>
      </c>
      <c r="AE34" s="276">
        <f t="shared" si="1"/>
        <v>0</v>
      </c>
      <c r="AF34" s="161">
        <f t="shared" si="2"/>
        <v>0</v>
      </c>
      <c r="AG34" s="171"/>
    </row>
    <row r="35" spans="1:33" ht="28.5" customHeight="1">
      <c r="A35" s="267">
        <f>'FOR. PARA DILIGENCIAR PA Y SEGU'!C66</f>
        <v>0</v>
      </c>
      <c r="B35" s="570"/>
      <c r="C35" s="571"/>
      <c r="D35" s="268"/>
      <c r="E35" s="269"/>
      <c r="F35" s="269"/>
      <c r="G35" s="269"/>
      <c r="H35" s="269"/>
      <c r="I35" s="269"/>
      <c r="J35" s="269"/>
      <c r="K35" s="269"/>
      <c r="L35" s="269"/>
      <c r="M35" s="269"/>
      <c r="N35" s="269"/>
      <c r="O35" s="270"/>
      <c r="P35" s="572"/>
      <c r="Q35" s="573"/>
      <c r="R35" s="254"/>
      <c r="S35" s="255"/>
      <c r="T35" s="255"/>
      <c r="U35" s="255"/>
      <c r="V35" s="255"/>
      <c r="W35" s="255"/>
      <c r="X35" s="255"/>
      <c r="Y35" s="255"/>
      <c r="Z35" s="255"/>
      <c r="AA35" s="255"/>
      <c r="AB35" s="255"/>
      <c r="AC35" s="256"/>
      <c r="AD35" s="311" t="e">
        <f t="shared" si="4"/>
        <v>#DIV/0!</v>
      </c>
      <c r="AE35" s="276">
        <f t="shared" si="1"/>
        <v>0</v>
      </c>
      <c r="AF35" s="161">
        <f t="shared" si="2"/>
        <v>0</v>
      </c>
      <c r="AG35" s="171"/>
    </row>
    <row r="36" spans="1:33" ht="28.5" customHeight="1">
      <c r="A36" s="267">
        <f>'FOR. PARA DILIGENCIAR PA Y SEGU'!C67</f>
        <v>0</v>
      </c>
      <c r="B36" s="570"/>
      <c r="C36" s="571"/>
      <c r="D36" s="268"/>
      <c r="E36" s="269"/>
      <c r="F36" s="269"/>
      <c r="G36" s="269"/>
      <c r="H36" s="269"/>
      <c r="I36" s="269"/>
      <c r="J36" s="269"/>
      <c r="K36" s="269"/>
      <c r="L36" s="269"/>
      <c r="M36" s="269"/>
      <c r="N36" s="269"/>
      <c r="O36" s="270"/>
      <c r="P36" s="572"/>
      <c r="Q36" s="573"/>
      <c r="R36" s="254"/>
      <c r="S36" s="255"/>
      <c r="T36" s="255"/>
      <c r="U36" s="255"/>
      <c r="V36" s="255"/>
      <c r="W36" s="255"/>
      <c r="X36" s="255"/>
      <c r="Y36" s="255"/>
      <c r="Z36" s="255"/>
      <c r="AA36" s="255"/>
      <c r="AB36" s="255"/>
      <c r="AC36" s="256"/>
      <c r="AD36" s="311" t="e">
        <f t="shared" si="4"/>
        <v>#DIV/0!</v>
      </c>
      <c r="AE36" s="276">
        <f t="shared" si="1"/>
        <v>0</v>
      </c>
      <c r="AF36" s="161">
        <f t="shared" si="2"/>
        <v>0</v>
      </c>
      <c r="AG36" s="171"/>
    </row>
    <row r="37" spans="1:33" ht="28.5" customHeight="1">
      <c r="A37" s="267">
        <f>'FOR. PARA DILIGENCIAR PA Y SEGU'!C68</f>
        <v>0</v>
      </c>
      <c r="B37" s="570"/>
      <c r="C37" s="571"/>
      <c r="D37" s="268"/>
      <c r="E37" s="269"/>
      <c r="F37" s="269"/>
      <c r="G37" s="269"/>
      <c r="H37" s="269"/>
      <c r="I37" s="269"/>
      <c r="J37" s="269"/>
      <c r="K37" s="269"/>
      <c r="L37" s="269"/>
      <c r="M37" s="269"/>
      <c r="N37" s="269"/>
      <c r="O37" s="270"/>
      <c r="P37" s="572"/>
      <c r="Q37" s="573"/>
      <c r="R37" s="254"/>
      <c r="S37" s="255"/>
      <c r="T37" s="255"/>
      <c r="U37" s="255"/>
      <c r="V37" s="255"/>
      <c r="W37" s="255"/>
      <c r="X37" s="255"/>
      <c r="Y37" s="255"/>
      <c r="Z37" s="255"/>
      <c r="AA37" s="255"/>
      <c r="AB37" s="255"/>
      <c r="AC37" s="256"/>
      <c r="AD37" s="311" t="e">
        <f t="shared" si="4"/>
        <v>#DIV/0!</v>
      </c>
      <c r="AE37" s="276">
        <f t="shared" si="1"/>
        <v>0</v>
      </c>
      <c r="AF37" s="161">
        <f t="shared" si="2"/>
        <v>0</v>
      </c>
      <c r="AG37" s="171"/>
    </row>
    <row r="38" spans="1:33" ht="28.5" customHeight="1">
      <c r="A38" s="267">
        <f>'FOR. PARA DILIGENCIAR PA Y SEGU'!C69</f>
        <v>0</v>
      </c>
      <c r="B38" s="570"/>
      <c r="C38" s="571"/>
      <c r="D38" s="268"/>
      <c r="E38" s="269"/>
      <c r="F38" s="269"/>
      <c r="G38" s="269"/>
      <c r="H38" s="269"/>
      <c r="I38" s="269"/>
      <c r="J38" s="269"/>
      <c r="K38" s="269"/>
      <c r="L38" s="269"/>
      <c r="M38" s="269"/>
      <c r="N38" s="269"/>
      <c r="O38" s="270"/>
      <c r="P38" s="572"/>
      <c r="Q38" s="573"/>
      <c r="R38" s="254"/>
      <c r="S38" s="255"/>
      <c r="T38" s="255"/>
      <c r="U38" s="255"/>
      <c r="V38" s="255"/>
      <c r="W38" s="255"/>
      <c r="X38" s="255"/>
      <c r="Y38" s="255"/>
      <c r="Z38" s="255"/>
      <c r="AA38" s="255"/>
      <c r="AB38" s="255"/>
      <c r="AC38" s="256"/>
      <c r="AD38" s="311" t="e">
        <f t="shared" si="4"/>
        <v>#DIV/0!</v>
      </c>
      <c r="AE38" s="276">
        <f t="shared" si="1"/>
        <v>0</v>
      </c>
      <c r="AG38" s="171"/>
    </row>
    <row r="39" spans="1:33" ht="28.5" customHeight="1">
      <c r="A39" s="267">
        <f>'FOR. PARA DILIGENCIAR PA Y SEGU'!C70</f>
        <v>0</v>
      </c>
      <c r="B39" s="570"/>
      <c r="C39" s="571"/>
      <c r="D39" s="268"/>
      <c r="E39" s="269"/>
      <c r="F39" s="269"/>
      <c r="G39" s="269"/>
      <c r="H39" s="269"/>
      <c r="I39" s="269"/>
      <c r="J39" s="269"/>
      <c r="K39" s="269"/>
      <c r="L39" s="269"/>
      <c r="M39" s="269"/>
      <c r="N39" s="269"/>
      <c r="O39" s="270"/>
      <c r="P39" s="572"/>
      <c r="Q39" s="573"/>
      <c r="R39" s="254"/>
      <c r="S39" s="255"/>
      <c r="T39" s="255"/>
      <c r="U39" s="255"/>
      <c r="V39" s="255"/>
      <c r="W39" s="255"/>
      <c r="X39" s="255"/>
      <c r="Y39" s="255"/>
      <c r="Z39" s="255"/>
      <c r="AA39" s="255"/>
      <c r="AB39" s="255"/>
      <c r="AC39" s="256"/>
      <c r="AD39" s="311" t="e">
        <f t="shared" si="4"/>
        <v>#DIV/0!</v>
      </c>
      <c r="AE39" s="276">
        <f t="shared" si="1"/>
        <v>0</v>
      </c>
      <c r="AG39" s="171"/>
    </row>
    <row r="40" spans="1:33" ht="28.5" customHeight="1">
      <c r="A40" s="267">
        <f>'FOR. PARA DILIGENCIAR PA Y SEGU'!C71</f>
        <v>0</v>
      </c>
      <c r="B40" s="570"/>
      <c r="C40" s="571"/>
      <c r="D40" s="268"/>
      <c r="E40" s="269"/>
      <c r="F40" s="269"/>
      <c r="G40" s="269"/>
      <c r="H40" s="269"/>
      <c r="I40" s="269"/>
      <c r="J40" s="269"/>
      <c r="K40" s="269"/>
      <c r="L40" s="269"/>
      <c r="M40" s="269"/>
      <c r="N40" s="269"/>
      <c r="O40" s="270"/>
      <c r="P40" s="572"/>
      <c r="Q40" s="573"/>
      <c r="R40" s="254"/>
      <c r="S40" s="255"/>
      <c r="T40" s="255"/>
      <c r="U40" s="255"/>
      <c r="V40" s="255"/>
      <c r="W40" s="255"/>
      <c r="X40" s="255"/>
      <c r="Y40" s="255"/>
      <c r="Z40" s="255"/>
      <c r="AA40" s="255"/>
      <c r="AB40" s="255"/>
      <c r="AC40" s="256"/>
      <c r="AD40" s="311" t="e">
        <f t="shared" si="4"/>
        <v>#DIV/0!</v>
      </c>
      <c r="AE40" s="276">
        <f t="shared" si="1"/>
        <v>0</v>
      </c>
      <c r="AG40" s="171"/>
    </row>
    <row r="41" spans="1:33" ht="28.5" customHeight="1">
      <c r="A41" s="267">
        <f>'FOR. PARA DILIGENCIAR PA Y SEGU'!C72</f>
        <v>0</v>
      </c>
      <c r="B41" s="570"/>
      <c r="C41" s="571"/>
      <c r="D41" s="268"/>
      <c r="E41" s="269"/>
      <c r="F41" s="269"/>
      <c r="G41" s="269"/>
      <c r="H41" s="269"/>
      <c r="I41" s="269"/>
      <c r="J41" s="269"/>
      <c r="K41" s="269"/>
      <c r="L41" s="269"/>
      <c r="M41" s="269"/>
      <c r="N41" s="269"/>
      <c r="O41" s="270"/>
      <c r="P41" s="614"/>
      <c r="Q41" s="615"/>
      <c r="R41" s="268"/>
      <c r="S41" s="269"/>
      <c r="T41" s="269"/>
      <c r="U41" s="269"/>
      <c r="V41" s="269"/>
      <c r="W41" s="269"/>
      <c r="X41" s="269"/>
      <c r="Y41" s="269"/>
      <c r="Z41" s="269"/>
      <c r="AA41" s="269"/>
      <c r="AB41" s="269"/>
      <c r="AC41" s="270"/>
      <c r="AD41" s="311" t="e">
        <f t="shared" si="4"/>
        <v>#DIV/0!</v>
      </c>
      <c r="AE41" s="276">
        <f t="shared" si="1"/>
        <v>0</v>
      </c>
      <c r="AG41" s="171"/>
    </row>
    <row r="42" spans="1:33" ht="28.5" customHeight="1">
      <c r="A42" s="267">
        <f>'FOR. PARA DILIGENCIAR PA Y SEGU'!C73</f>
        <v>0</v>
      </c>
      <c r="B42" s="628"/>
      <c r="C42" s="629"/>
      <c r="D42" s="254"/>
      <c r="E42" s="255"/>
      <c r="F42" s="255"/>
      <c r="G42" s="255"/>
      <c r="H42" s="255"/>
      <c r="I42" s="255"/>
      <c r="J42" s="255"/>
      <c r="K42" s="255"/>
      <c r="L42" s="255"/>
      <c r="M42" s="255"/>
      <c r="N42" s="255"/>
      <c r="O42" s="256"/>
      <c r="P42" s="614"/>
      <c r="Q42" s="615"/>
      <c r="R42" s="268"/>
      <c r="S42" s="269"/>
      <c r="T42" s="269"/>
      <c r="U42" s="269"/>
      <c r="V42" s="269"/>
      <c r="W42" s="269"/>
      <c r="X42" s="269"/>
      <c r="Y42" s="269"/>
      <c r="Z42" s="269"/>
      <c r="AA42" s="269"/>
      <c r="AB42" s="269"/>
      <c r="AC42" s="270"/>
      <c r="AD42" s="311" t="e">
        <f t="shared" si="4"/>
        <v>#DIV/0!</v>
      </c>
      <c r="AE42" s="276">
        <f t="shared" si="1"/>
        <v>0</v>
      </c>
      <c r="AG42" s="171"/>
    </row>
    <row r="43" spans="1:33" ht="28.5" customHeight="1">
      <c r="A43" s="267">
        <f>'FOR. PARA DILIGENCIAR PA Y SEGU'!C74</f>
        <v>0</v>
      </c>
      <c r="B43" s="628"/>
      <c r="C43" s="629"/>
      <c r="D43" s="254"/>
      <c r="E43" s="255"/>
      <c r="F43" s="255"/>
      <c r="G43" s="255"/>
      <c r="H43" s="255"/>
      <c r="I43" s="255"/>
      <c r="J43" s="255"/>
      <c r="K43" s="255"/>
      <c r="L43" s="255"/>
      <c r="M43" s="255"/>
      <c r="N43" s="255"/>
      <c r="O43" s="256"/>
      <c r="P43" s="614"/>
      <c r="Q43" s="615"/>
      <c r="R43" s="268"/>
      <c r="S43" s="269"/>
      <c r="T43" s="269"/>
      <c r="U43" s="269"/>
      <c r="V43" s="269"/>
      <c r="W43" s="269"/>
      <c r="X43" s="269"/>
      <c r="Y43" s="269"/>
      <c r="Z43" s="269"/>
      <c r="AA43" s="269"/>
      <c r="AB43" s="269"/>
      <c r="AC43" s="270"/>
      <c r="AD43" s="311" t="e">
        <f t="shared" si="4"/>
        <v>#DIV/0!</v>
      </c>
      <c r="AE43" s="276">
        <f t="shared" si="1"/>
        <v>0</v>
      </c>
      <c r="AG43" s="171"/>
    </row>
    <row r="44" spans="1:33" ht="28.5" customHeight="1">
      <c r="A44" s="267">
        <f>'FOR. PARA DILIGENCIAR PA Y SEGU'!C75</f>
        <v>0</v>
      </c>
      <c r="B44" s="628"/>
      <c r="C44" s="629"/>
      <c r="D44" s="254"/>
      <c r="E44" s="255"/>
      <c r="F44" s="255"/>
      <c r="G44" s="255"/>
      <c r="H44" s="255"/>
      <c r="I44" s="255"/>
      <c r="J44" s="255"/>
      <c r="K44" s="255"/>
      <c r="L44" s="255"/>
      <c r="M44" s="255"/>
      <c r="N44" s="255"/>
      <c r="O44" s="256"/>
      <c r="P44" s="614"/>
      <c r="Q44" s="615"/>
      <c r="R44" s="268"/>
      <c r="S44" s="269"/>
      <c r="T44" s="269"/>
      <c r="U44" s="269"/>
      <c r="V44" s="269"/>
      <c r="W44" s="269"/>
      <c r="X44" s="269"/>
      <c r="Y44" s="269"/>
      <c r="Z44" s="269"/>
      <c r="AA44" s="269"/>
      <c r="AB44" s="269"/>
      <c r="AC44" s="270"/>
      <c r="AD44" s="311" t="e">
        <f t="shared" si="4"/>
        <v>#DIV/0!</v>
      </c>
      <c r="AE44" s="276">
        <f t="shared" si="1"/>
        <v>0</v>
      </c>
      <c r="AG44" s="171"/>
    </row>
    <row r="45" spans="1:33" ht="28.5" customHeight="1">
      <c r="A45" s="267">
        <f>'FOR. PARA DILIGENCIAR PA Y SEGU'!C76</f>
        <v>0</v>
      </c>
      <c r="B45" s="628"/>
      <c r="C45" s="629"/>
      <c r="D45" s="254"/>
      <c r="E45" s="255"/>
      <c r="F45" s="255"/>
      <c r="G45" s="255"/>
      <c r="H45" s="255"/>
      <c r="I45" s="255"/>
      <c r="J45" s="255"/>
      <c r="K45" s="255"/>
      <c r="L45" s="255"/>
      <c r="M45" s="255"/>
      <c r="N45" s="255"/>
      <c r="O45" s="256"/>
      <c r="P45" s="614"/>
      <c r="Q45" s="615"/>
      <c r="R45" s="268"/>
      <c r="S45" s="269"/>
      <c r="T45" s="269"/>
      <c r="U45" s="269"/>
      <c r="V45" s="269"/>
      <c r="W45" s="269"/>
      <c r="X45" s="269"/>
      <c r="Y45" s="269"/>
      <c r="Z45" s="269"/>
      <c r="AA45" s="269"/>
      <c r="AB45" s="269"/>
      <c r="AC45" s="270"/>
      <c r="AD45" s="311" t="e">
        <f t="shared" si="4"/>
        <v>#DIV/0!</v>
      </c>
      <c r="AE45" s="276">
        <f t="shared" si="1"/>
        <v>0</v>
      </c>
      <c r="AG45" s="171"/>
    </row>
    <row r="46" spans="1:33" ht="28.5" customHeight="1" thickBot="1">
      <c r="A46" s="271">
        <f>'FOR. PARA DILIGENCIAR PA Y SEGU'!C77</f>
        <v>0</v>
      </c>
      <c r="B46" s="622"/>
      <c r="C46" s="623"/>
      <c r="D46" s="257"/>
      <c r="E46" s="258"/>
      <c r="F46" s="258"/>
      <c r="G46" s="258"/>
      <c r="H46" s="258"/>
      <c r="I46" s="258"/>
      <c r="J46" s="258"/>
      <c r="K46" s="258"/>
      <c r="L46" s="258"/>
      <c r="M46" s="258"/>
      <c r="N46" s="258"/>
      <c r="O46" s="259"/>
      <c r="P46" s="624"/>
      <c r="Q46" s="625"/>
      <c r="R46" s="272"/>
      <c r="S46" s="273"/>
      <c r="T46" s="273"/>
      <c r="U46" s="273"/>
      <c r="V46" s="273"/>
      <c r="W46" s="273"/>
      <c r="X46" s="273"/>
      <c r="Y46" s="273"/>
      <c r="Z46" s="273"/>
      <c r="AA46" s="273"/>
      <c r="AB46" s="273"/>
      <c r="AC46" s="274"/>
      <c r="AD46" s="312" t="e">
        <f t="shared" si="4"/>
        <v>#DIV/0!</v>
      </c>
      <c r="AE46" s="277">
        <f t="shared" si="1"/>
        <v>0</v>
      </c>
      <c r="AG46" s="171"/>
    </row>
    <row r="47" spans="1:33" ht="30.75" customHeight="1" thickBot="1">
      <c r="AG47" s="171"/>
    </row>
    <row r="48" spans="1:33" ht="38.25" customHeight="1">
      <c r="A48" s="626" t="s">
        <v>222</v>
      </c>
      <c r="B48" s="616" t="s">
        <v>2315</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8"/>
      <c r="AG48" s="171"/>
    </row>
    <row r="49" spans="1:33" ht="38.25" customHeight="1" thickBot="1">
      <c r="A49" s="627"/>
      <c r="B49" s="619"/>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1"/>
      <c r="AG49" s="171"/>
    </row>
    <row r="50" spans="1:33">
      <c r="AG50" s="171"/>
    </row>
    <row r="51" spans="1:33">
      <c r="AG51" s="171"/>
    </row>
    <row r="52" spans="1:33">
      <c r="AG52" s="171"/>
    </row>
    <row r="53" spans="1:33">
      <c r="AG53" s="171"/>
    </row>
    <row r="54" spans="1:33">
      <c r="AG54" s="171"/>
    </row>
    <row r="55" spans="1:33">
      <c r="AG55" s="171"/>
    </row>
    <row r="56" spans="1:33">
      <c r="AG56" s="171"/>
    </row>
    <row r="57" spans="1:33">
      <c r="AG57" s="171"/>
    </row>
    <row r="58" spans="1:33">
      <c r="AG58" s="171"/>
    </row>
    <row r="59" spans="1:33">
      <c r="AG59" s="171"/>
    </row>
    <row r="60" spans="1:33">
      <c r="AG60" s="171"/>
    </row>
    <row r="61" spans="1:33">
      <c r="AG61" s="171"/>
    </row>
    <row r="62" spans="1:33">
      <c r="AG62" s="171"/>
    </row>
    <row r="63" spans="1:33">
      <c r="AG63" s="171"/>
    </row>
    <row r="64" spans="1:33">
      <c r="AG64" s="171"/>
    </row>
    <row r="65" spans="33:33">
      <c r="AG65" s="171"/>
    </row>
    <row r="66" spans="33:33">
      <c r="AG66" s="171"/>
    </row>
    <row r="67" spans="33:33">
      <c r="AG67" s="171"/>
    </row>
    <row r="68" spans="33:33">
      <c r="AG68" s="171"/>
    </row>
    <row r="69" spans="33:33">
      <c r="AG69" s="171"/>
    </row>
    <row r="70" spans="33:33">
      <c r="AG70" s="171"/>
    </row>
    <row r="71" spans="33:33">
      <c r="AG71" s="171"/>
    </row>
    <row r="72" spans="33:33">
      <c r="AG72" s="171"/>
    </row>
    <row r="73" spans="33:33">
      <c r="AG73" s="171"/>
    </row>
    <row r="74" spans="33:33">
      <c r="AG74" s="171"/>
    </row>
    <row r="75" spans="33:33">
      <c r="AG75" s="171"/>
    </row>
    <row r="76" spans="33:33">
      <c r="AG76" s="171"/>
    </row>
    <row r="77" spans="33:33">
      <c r="AG77" s="171"/>
    </row>
    <row r="78" spans="33:33">
      <c r="AG78" s="171"/>
    </row>
    <row r="79" spans="33:33">
      <c r="AG79" s="171"/>
    </row>
    <row r="80" spans="33:33">
      <c r="AG80" s="171"/>
    </row>
  </sheetData>
  <sheetProtection password="DF2C" sheet="1" objects="1" scenarios="1" selectLockedCells="1"/>
  <protectedRanges>
    <protectedRange sqref="B48" name="Rango3"/>
    <protectedRange sqref="B38:T46 B7:O37 AA7:AC7" name="Rango1"/>
    <protectedRange sqref="AH9:AJ18 AG9:AG80 AD7 AF9:AF18 AF7:AJ8 AA8:AD46 AE7:AE46" name="Rango2"/>
    <protectedRange sqref="P7:W7 X7:Z37 P8:T37" name="Rango1_1"/>
  </protectedRanges>
  <mergeCells count="98">
    <mergeCell ref="B48:AE49"/>
    <mergeCell ref="B46:C46"/>
    <mergeCell ref="P46:Q46"/>
    <mergeCell ref="A48:A49"/>
    <mergeCell ref="B42:C42"/>
    <mergeCell ref="P42:Q42"/>
    <mergeCell ref="B43:C43"/>
    <mergeCell ref="P43:Q43"/>
    <mergeCell ref="B44:C44"/>
    <mergeCell ref="P44:Q44"/>
    <mergeCell ref="B45:C45"/>
    <mergeCell ref="P45:Q45"/>
    <mergeCell ref="B41:C41"/>
    <mergeCell ref="P41:Q41"/>
    <mergeCell ref="B36:C36"/>
    <mergeCell ref="P36:Q36"/>
    <mergeCell ref="B37:C37"/>
    <mergeCell ref="P37:Q37"/>
    <mergeCell ref="B38:C38"/>
    <mergeCell ref="P38:Q38"/>
    <mergeCell ref="B39:C39"/>
    <mergeCell ref="P39:Q39"/>
    <mergeCell ref="B40:C40"/>
    <mergeCell ref="P40:Q40"/>
    <mergeCell ref="B21:C21"/>
    <mergeCell ref="P21:Q21"/>
    <mergeCell ref="B24:C24"/>
    <mergeCell ref="P24:Q24"/>
    <mergeCell ref="B25:C25"/>
    <mergeCell ref="P25:Q25"/>
    <mergeCell ref="B22:C22"/>
    <mergeCell ref="P22:Q22"/>
    <mergeCell ref="B23:C23"/>
    <mergeCell ref="P23:Q23"/>
    <mergeCell ref="B35:C35"/>
    <mergeCell ref="P35:Q35"/>
    <mergeCell ref="B30:C30"/>
    <mergeCell ref="P30:Q30"/>
    <mergeCell ref="B31:C31"/>
    <mergeCell ref="P31:Q31"/>
    <mergeCell ref="B32:C32"/>
    <mergeCell ref="P32:Q32"/>
    <mergeCell ref="B33:C33"/>
    <mergeCell ref="P33:Q33"/>
    <mergeCell ref="B34:C34"/>
    <mergeCell ref="P34:Q34"/>
    <mergeCell ref="B1:AB2"/>
    <mergeCell ref="P7:Q7"/>
    <mergeCell ref="P8:Q8"/>
    <mergeCell ref="P9:Q9"/>
    <mergeCell ref="B17:C17"/>
    <mergeCell ref="D5:M5"/>
    <mergeCell ref="B5:C6"/>
    <mergeCell ref="B11:C11"/>
    <mergeCell ref="B12:C12"/>
    <mergeCell ref="B13:C13"/>
    <mergeCell ref="P11:Q11"/>
    <mergeCell ref="B14:C14"/>
    <mergeCell ref="B7:C7"/>
    <mergeCell ref="B8:C8"/>
    <mergeCell ref="B9:C9"/>
    <mergeCell ref="P16:Q16"/>
    <mergeCell ref="A3:A6"/>
    <mergeCell ref="B10:C10"/>
    <mergeCell ref="AG4:AJ4"/>
    <mergeCell ref="R5:AC5"/>
    <mergeCell ref="AD4:AE4"/>
    <mergeCell ref="AD5:AE5"/>
    <mergeCell ref="N5:O5"/>
    <mergeCell ref="P4:AC4"/>
    <mergeCell ref="B3:AE3"/>
    <mergeCell ref="B4:O4"/>
    <mergeCell ref="P5:Q6"/>
    <mergeCell ref="P10:Q10"/>
    <mergeCell ref="AK4:AK6"/>
    <mergeCell ref="AG5:AH5"/>
    <mergeCell ref="AI5:AJ5"/>
    <mergeCell ref="B20:C20"/>
    <mergeCell ref="P20:Q20"/>
    <mergeCell ref="B18:C18"/>
    <mergeCell ref="P18:Q18"/>
    <mergeCell ref="B19:C19"/>
    <mergeCell ref="P19:Q19"/>
    <mergeCell ref="P12:Q12"/>
    <mergeCell ref="P13:Q13"/>
    <mergeCell ref="P14:Q14"/>
    <mergeCell ref="P15:Q15"/>
    <mergeCell ref="B15:C15"/>
    <mergeCell ref="B16:C16"/>
    <mergeCell ref="P17:Q17"/>
    <mergeCell ref="B28:C28"/>
    <mergeCell ref="P28:Q28"/>
    <mergeCell ref="B29:C29"/>
    <mergeCell ref="P29:Q29"/>
    <mergeCell ref="B26:C26"/>
    <mergeCell ref="P26:Q26"/>
    <mergeCell ref="B27:C27"/>
    <mergeCell ref="P27:Q27"/>
  </mergeCells>
  <phoneticPr fontId="10" type="noConversion"/>
  <conditionalFormatting sqref="AD8:AD46">
    <cfRule type="cellIs" dxfId="28" priority="15" stopIfTrue="1" operator="greaterThanOrEqual">
      <formula>1.5</formula>
    </cfRule>
    <cfRule type="cellIs" dxfId="27" priority="16" stopIfTrue="1" operator="between">
      <formula>1.01</formula>
      <formula>1.5</formula>
    </cfRule>
    <cfRule type="cellIs" dxfId="26" priority="17" stopIfTrue="1" operator="between">
      <formula>0</formula>
      <formula>1</formula>
    </cfRule>
  </conditionalFormatting>
  <conditionalFormatting sqref="AD7">
    <cfRule type="cellIs" dxfId="25" priority="12" stopIfTrue="1" operator="greaterThanOrEqual">
      <formula>1.51</formula>
    </cfRule>
    <cfRule type="cellIs" dxfId="24" priority="13" stopIfTrue="1" operator="between">
      <formula>1.01</formula>
      <formula>1.5</formula>
    </cfRule>
    <cfRule type="cellIs" dxfId="23" priority="14" stopIfTrue="1" operator="between">
      <formula>0</formula>
      <formula>1</formula>
    </cfRule>
    <cfRule type="cellIs" dxfId="22" priority="18" stopIfTrue="1" operator="greaterThanOrEqual">
      <formula>1.51</formula>
    </cfRule>
    <cfRule type="cellIs" dxfId="21" priority="19" stopIfTrue="1" operator="between">
      <formula>1.01</formula>
      <formula>1.5</formula>
    </cfRule>
    <cfRule type="cellIs" dxfId="20" priority="20" stopIfTrue="1" operator="between">
      <formula>0</formula>
      <formula>1</formula>
    </cfRule>
  </conditionalFormatting>
  <conditionalFormatting sqref="AE7:AE46">
    <cfRule type="containsText" dxfId="19" priority="5" stopIfTrue="1" operator="containsText" text="No Satisfactorio">
      <formula>NOT(ISERROR(SEARCH("No Satisfactorio",AE7)))</formula>
    </cfRule>
    <cfRule type="containsText" dxfId="18" priority="6" stopIfTrue="1" operator="containsText" text="Medianamente Satisfactorio">
      <formula>NOT(ISERROR(SEARCH("Medianamente Satisfactorio",AE7)))</formula>
    </cfRule>
    <cfRule type="containsText" dxfId="17" priority="7" stopIfTrue="1" operator="containsText" text="Satisfactorio">
      <formula>NOT(ISERROR(SEARCH("Satisfactorio",AE7)))</formula>
    </cfRule>
  </conditionalFormatting>
  <conditionalFormatting sqref="R7:AC46">
    <cfRule type="containsText" dxfId="16" priority="3" operator="containsText" text="X">
      <formula>NOT(ISERROR(SEARCH("X",R7)))</formula>
    </cfRule>
    <cfRule type="containsBlanks" dxfId="15" priority="4">
      <formula>LEN(TRIM(R7))=0</formula>
    </cfRule>
  </conditionalFormatting>
  <conditionalFormatting sqref="D7:O46">
    <cfRule type="containsText" dxfId="14" priority="1" operator="containsText" text="X">
      <formula>NOT(ISERROR(SEARCH("X",D7)))</formula>
    </cfRule>
    <cfRule type="containsBlanks" dxfId="13" priority="2">
      <formula>LEN(TRIM(D7))=0</formula>
    </cfRule>
  </conditionalFormatting>
  <printOptions horizontalCentered="1" verticalCentered="1"/>
  <pageMargins left="0.59055118110236227" right="0.59055118110236227" top="0.98425196850393704" bottom="0.98425196850393704" header="0" footer="0"/>
  <pageSetup paperSize="5" scale="90" orientation="landscape" r:id="rId1"/>
  <headerFooter alignWithMargins="0"/>
  <ignoredErrors>
    <ignoredError sqref="A46:C46 A41 A42 A43 A44 A45 P46:Q46" emptyCellReferenc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Q52"/>
  <sheetViews>
    <sheetView showGridLines="0" workbookViewId="0">
      <pane xSplit="1" ySplit="6" topLeftCell="B7" activePane="bottomRight" state="frozen"/>
      <selection pane="topRight" activeCell="B1" sqref="B1"/>
      <selection pane="bottomLeft" activeCell="A7" sqref="A7"/>
      <selection pane="bottomRight" activeCell="AO26" sqref="AO26"/>
    </sheetView>
  </sheetViews>
  <sheetFormatPr baseColWidth="10" defaultRowHeight="12.75"/>
  <cols>
    <col min="1" max="1" width="42.7109375" customWidth="1"/>
    <col min="2" max="36" width="12.7109375" customWidth="1"/>
    <col min="37" max="37" width="12.7109375" hidden="1" customWidth="1"/>
    <col min="38" max="41" width="12.7109375" customWidth="1"/>
  </cols>
  <sheetData>
    <row r="1" spans="1:43">
      <c r="B1" s="664" t="s">
        <v>384</v>
      </c>
      <c r="C1" s="664"/>
      <c r="D1" s="664"/>
      <c r="E1" s="664"/>
      <c r="F1" s="664"/>
      <c r="G1" s="664"/>
      <c r="H1" s="664"/>
      <c r="I1" s="664"/>
      <c r="J1" s="664"/>
      <c r="K1" s="664"/>
      <c r="L1" s="664"/>
      <c r="M1" s="664"/>
      <c r="N1" s="664"/>
      <c r="O1" s="664"/>
      <c r="P1" s="664"/>
      <c r="Q1" s="664"/>
      <c r="R1" s="664"/>
      <c r="S1" s="664"/>
      <c r="T1" s="664"/>
      <c r="U1" s="664"/>
      <c r="V1" s="174"/>
      <c r="W1" s="174"/>
      <c r="X1" s="174"/>
      <c r="Y1" s="174"/>
      <c r="Z1" s="175" t="s">
        <v>207</v>
      </c>
      <c r="AA1" s="175"/>
      <c r="AB1" s="3"/>
      <c r="AC1" s="665"/>
      <c r="AD1" s="665"/>
      <c r="AE1" s="665"/>
      <c r="AF1" s="665"/>
      <c r="AG1" s="665"/>
      <c r="AH1" s="665"/>
      <c r="AI1" s="665"/>
      <c r="AJ1" s="665"/>
      <c r="AK1" s="665"/>
      <c r="AL1" s="665"/>
      <c r="AM1" s="665"/>
      <c r="AN1" s="665"/>
      <c r="AO1" s="665"/>
    </row>
    <row r="2" spans="1:43" ht="13.5" thickBot="1">
      <c r="B2" s="608"/>
      <c r="C2" s="608"/>
      <c r="D2" s="608"/>
      <c r="E2" s="608"/>
      <c r="F2" s="608"/>
      <c r="G2" s="608"/>
      <c r="H2" s="608"/>
      <c r="I2" s="608"/>
      <c r="J2" s="608"/>
      <c r="K2" s="608"/>
      <c r="L2" s="608"/>
      <c r="M2" s="608"/>
      <c r="N2" s="608"/>
      <c r="O2" s="608"/>
      <c r="P2" s="608"/>
      <c r="Q2" s="608"/>
      <c r="R2" s="608"/>
      <c r="S2" s="608"/>
      <c r="T2" s="608"/>
      <c r="U2" s="608"/>
      <c r="V2" s="174"/>
      <c r="W2" s="174"/>
      <c r="X2" s="174"/>
      <c r="Y2" s="174"/>
      <c r="Z2" s="177" t="s">
        <v>210</v>
      </c>
      <c r="AA2" s="176"/>
      <c r="AB2" s="176"/>
      <c r="AC2" s="666"/>
      <c r="AD2" s="666"/>
      <c r="AE2" s="666"/>
      <c r="AF2" s="666"/>
      <c r="AG2" s="666"/>
      <c r="AH2" s="666"/>
      <c r="AI2" s="666"/>
      <c r="AJ2" s="666"/>
      <c r="AK2" s="666"/>
      <c r="AL2" s="666"/>
      <c r="AM2" s="666"/>
      <c r="AN2" s="666"/>
      <c r="AO2" s="666"/>
    </row>
    <row r="3" spans="1:43" ht="13.5" thickBot="1">
      <c r="A3" s="635" t="s">
        <v>220</v>
      </c>
      <c r="B3" s="638" t="s">
        <v>385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40"/>
      <c r="AM3" s="640"/>
      <c r="AN3" s="640"/>
      <c r="AO3" s="641"/>
    </row>
    <row r="4" spans="1:43" ht="21.75" customHeight="1" thickBot="1">
      <c r="A4" s="636"/>
      <c r="B4" s="647" t="s">
        <v>386</v>
      </c>
      <c r="C4" s="648"/>
      <c r="D4" s="648"/>
      <c r="E4" s="648"/>
      <c r="F4" s="648"/>
      <c r="G4" s="648"/>
      <c r="H4" s="648"/>
      <c r="I4" s="648"/>
      <c r="J4" s="648"/>
      <c r="K4" s="648"/>
      <c r="L4" s="648"/>
      <c r="M4" s="649"/>
      <c r="N4" s="642" t="s">
        <v>387</v>
      </c>
      <c r="O4" s="643"/>
      <c r="P4" s="643"/>
      <c r="Q4" s="643"/>
      <c r="R4" s="643"/>
      <c r="S4" s="643"/>
      <c r="T4" s="643"/>
      <c r="U4" s="643"/>
      <c r="V4" s="643"/>
      <c r="W4" s="643"/>
      <c r="X4" s="643"/>
      <c r="Y4" s="643"/>
      <c r="Z4" s="643"/>
      <c r="AA4" s="643"/>
      <c r="AB4" s="643"/>
      <c r="AC4" s="644"/>
      <c r="AD4" s="644"/>
      <c r="AE4" s="644"/>
      <c r="AF4" s="644"/>
      <c r="AG4" s="643"/>
      <c r="AH4" s="643"/>
      <c r="AI4" s="643"/>
      <c r="AJ4" s="645"/>
      <c r="AL4" s="670" t="s">
        <v>388</v>
      </c>
      <c r="AM4" s="671"/>
      <c r="AN4" s="671"/>
      <c r="AO4" s="671"/>
      <c r="AP4" s="662" t="s">
        <v>389</v>
      </c>
      <c r="AQ4" s="653" t="s">
        <v>86</v>
      </c>
    </row>
    <row r="5" spans="1:43">
      <c r="A5" s="636"/>
      <c r="B5" s="668" t="s">
        <v>390</v>
      </c>
      <c r="C5" s="634"/>
      <c r="D5" s="633" t="s">
        <v>391</v>
      </c>
      <c r="E5" s="634"/>
      <c r="F5" s="633" t="s">
        <v>392</v>
      </c>
      <c r="G5" s="634"/>
      <c r="H5" s="633" t="s">
        <v>393</v>
      </c>
      <c r="I5" s="634"/>
      <c r="J5" s="633" t="s">
        <v>394</v>
      </c>
      <c r="K5" s="634"/>
      <c r="L5" s="633" t="s">
        <v>395</v>
      </c>
      <c r="M5" s="667"/>
      <c r="N5" s="668" t="s">
        <v>396</v>
      </c>
      <c r="O5" s="634"/>
      <c r="P5" s="633" t="s">
        <v>397</v>
      </c>
      <c r="Q5" s="634"/>
      <c r="R5" s="633" t="s">
        <v>398</v>
      </c>
      <c r="S5" s="634"/>
      <c r="T5" s="632" t="s">
        <v>399</v>
      </c>
      <c r="U5" s="632"/>
      <c r="V5" s="632" t="s">
        <v>400</v>
      </c>
      <c r="W5" s="632"/>
      <c r="X5" s="632" t="s">
        <v>401</v>
      </c>
      <c r="Y5" s="632"/>
      <c r="Z5" s="633" t="s">
        <v>402</v>
      </c>
      <c r="AA5" s="634"/>
      <c r="AB5" s="178" t="s">
        <v>403</v>
      </c>
      <c r="AC5" s="632" t="s">
        <v>404</v>
      </c>
      <c r="AD5" s="632"/>
      <c r="AE5" s="632" t="s">
        <v>405</v>
      </c>
      <c r="AF5" s="632"/>
      <c r="AG5" s="669" t="s">
        <v>406</v>
      </c>
      <c r="AH5" s="634"/>
      <c r="AI5" s="633" t="s">
        <v>407</v>
      </c>
      <c r="AJ5" s="667"/>
      <c r="AL5" s="655" t="s">
        <v>408</v>
      </c>
      <c r="AM5" s="656"/>
      <c r="AN5" s="657" t="s">
        <v>409</v>
      </c>
      <c r="AO5" s="658"/>
      <c r="AP5" s="663"/>
      <c r="AQ5" s="654"/>
    </row>
    <row r="6" spans="1:43" ht="13.5" thickBot="1">
      <c r="A6" s="637"/>
      <c r="B6" s="213" t="s">
        <v>410</v>
      </c>
      <c r="C6" s="214" t="s">
        <v>221</v>
      </c>
      <c r="D6" s="214" t="s">
        <v>410</v>
      </c>
      <c r="E6" s="214" t="s">
        <v>221</v>
      </c>
      <c r="F6" s="214" t="s">
        <v>410</v>
      </c>
      <c r="G6" s="214" t="s">
        <v>221</v>
      </c>
      <c r="H6" s="214" t="s">
        <v>410</v>
      </c>
      <c r="I6" s="214" t="s">
        <v>221</v>
      </c>
      <c r="J6" s="214" t="s">
        <v>410</v>
      </c>
      <c r="K6" s="214" t="s">
        <v>221</v>
      </c>
      <c r="L6" s="214" t="s">
        <v>410</v>
      </c>
      <c r="M6" s="215" t="s">
        <v>221</v>
      </c>
      <c r="N6" s="213" t="s">
        <v>410</v>
      </c>
      <c r="O6" s="214" t="s">
        <v>221</v>
      </c>
      <c r="P6" s="214" t="s">
        <v>410</v>
      </c>
      <c r="Q6" s="214" t="s">
        <v>221</v>
      </c>
      <c r="R6" s="214" t="s">
        <v>410</v>
      </c>
      <c r="S6" s="214" t="s">
        <v>221</v>
      </c>
      <c r="T6" s="214" t="s">
        <v>410</v>
      </c>
      <c r="U6" s="214" t="s">
        <v>221</v>
      </c>
      <c r="V6" s="214" t="s">
        <v>410</v>
      </c>
      <c r="W6" s="214" t="s">
        <v>221</v>
      </c>
      <c r="X6" s="214" t="s">
        <v>410</v>
      </c>
      <c r="Y6" s="214" t="s">
        <v>221</v>
      </c>
      <c r="Z6" s="214"/>
      <c r="AA6" s="214" t="s">
        <v>221</v>
      </c>
      <c r="AB6" s="214"/>
      <c r="AC6" s="216" t="s">
        <v>410</v>
      </c>
      <c r="AD6" s="216" t="s">
        <v>221</v>
      </c>
      <c r="AE6" s="216" t="s">
        <v>410</v>
      </c>
      <c r="AF6" s="216" t="s">
        <v>221</v>
      </c>
      <c r="AG6" s="214" t="s">
        <v>410</v>
      </c>
      <c r="AH6" s="214" t="s">
        <v>221</v>
      </c>
      <c r="AI6" s="214" t="s">
        <v>410</v>
      </c>
      <c r="AJ6" s="215" t="s">
        <v>221</v>
      </c>
      <c r="AL6" s="213" t="s">
        <v>410</v>
      </c>
      <c r="AM6" s="214" t="s">
        <v>221</v>
      </c>
      <c r="AN6" s="213" t="s">
        <v>410</v>
      </c>
      <c r="AO6" s="217" t="s">
        <v>221</v>
      </c>
      <c r="AP6" s="663"/>
      <c r="AQ6" s="654"/>
    </row>
    <row r="7" spans="1:43" ht="21" customHeight="1">
      <c r="A7" s="313" t="str">
        <f>+'FOR. PARA DILIGENCIAR PA Y SEGU'!C38</f>
        <v>Realizar  estrategias de movilización social y participación de niños, niñas y adolescentes para la exigibilidad de sus derechos en los 14 municipios del departamento.</v>
      </c>
      <c r="B7" s="346"/>
      <c r="C7" s="347"/>
      <c r="D7" s="347">
        <v>281</v>
      </c>
      <c r="E7" s="348">
        <v>348</v>
      </c>
      <c r="F7" s="348"/>
      <c r="G7" s="348"/>
      <c r="H7" s="348"/>
      <c r="I7" s="348"/>
      <c r="J7" s="348">
        <v>18</v>
      </c>
      <c r="K7" s="348">
        <v>29</v>
      </c>
      <c r="L7" s="348">
        <v>1</v>
      </c>
      <c r="M7" s="349"/>
      <c r="N7" s="350"/>
      <c r="O7" s="351"/>
      <c r="P7" s="351"/>
      <c r="Q7" s="351"/>
      <c r="R7" s="351">
        <v>13</v>
      </c>
      <c r="S7" s="351">
        <v>10</v>
      </c>
      <c r="T7" s="352"/>
      <c r="U7" s="352"/>
      <c r="V7" s="351"/>
      <c r="W7" s="351"/>
      <c r="X7" s="351"/>
      <c r="Y7" s="351"/>
      <c r="Z7" s="351"/>
      <c r="AA7" s="351"/>
      <c r="AB7" s="351"/>
      <c r="AC7" s="351"/>
      <c r="AD7" s="351"/>
      <c r="AE7" s="351"/>
      <c r="AF7" s="351"/>
      <c r="AG7" s="351"/>
      <c r="AH7" s="351"/>
      <c r="AI7" s="352">
        <v>287</v>
      </c>
      <c r="AJ7" s="353">
        <v>367</v>
      </c>
      <c r="AK7" s="354">
        <f>SUM(B7:M7)</f>
        <v>677</v>
      </c>
      <c r="AL7" s="355">
        <v>131</v>
      </c>
      <c r="AM7" s="356">
        <v>164</v>
      </c>
      <c r="AN7" s="356">
        <v>165</v>
      </c>
      <c r="AO7" s="357">
        <v>217</v>
      </c>
      <c r="AP7" s="358"/>
      <c r="AQ7" s="358"/>
    </row>
    <row r="8" spans="1:43" ht="21" customHeight="1">
      <c r="A8" s="314" t="str">
        <f>+'FOR. PARA DILIGENCIAR PA Y SEGU'!C39</f>
        <v>Brindar asistencia técnica en los 14 municipios para garantizar el fortalecimiento de la estrategia escuelas saludables.</v>
      </c>
      <c r="B8" s="359"/>
      <c r="C8" s="360"/>
      <c r="D8" s="360"/>
      <c r="E8" s="360"/>
      <c r="F8" s="360"/>
      <c r="G8" s="360"/>
      <c r="H8" s="360">
        <v>1</v>
      </c>
      <c r="I8" s="360">
        <v>2</v>
      </c>
      <c r="J8" s="360">
        <v>29</v>
      </c>
      <c r="K8" s="360">
        <v>52</v>
      </c>
      <c r="L8" s="360"/>
      <c r="M8" s="361"/>
      <c r="N8" s="362"/>
      <c r="O8" s="363"/>
      <c r="P8" s="363"/>
      <c r="Q8" s="363"/>
      <c r="R8" s="363"/>
      <c r="S8" s="363"/>
      <c r="T8" s="363"/>
      <c r="U8" s="363"/>
      <c r="V8" s="363"/>
      <c r="W8" s="363"/>
      <c r="X8" s="363"/>
      <c r="Y8" s="363"/>
      <c r="Z8" s="363"/>
      <c r="AA8" s="363"/>
      <c r="AB8" s="363"/>
      <c r="AC8" s="363"/>
      <c r="AD8" s="363"/>
      <c r="AE8" s="363"/>
      <c r="AF8" s="363"/>
      <c r="AG8" s="363"/>
      <c r="AH8" s="363"/>
      <c r="AI8" s="363">
        <v>54</v>
      </c>
      <c r="AJ8" s="364">
        <v>30</v>
      </c>
      <c r="AK8" s="354">
        <f t="shared" ref="AK8:AK18" si="0">SUM(B8:M8)</f>
        <v>84</v>
      </c>
      <c r="AL8" s="359">
        <v>54</v>
      </c>
      <c r="AM8" s="360">
        <v>30</v>
      </c>
      <c r="AN8" s="360"/>
      <c r="AO8" s="361"/>
      <c r="AP8" s="358"/>
      <c r="AQ8" s="358"/>
    </row>
    <row r="9" spans="1:43" ht="21" customHeight="1">
      <c r="A9" s="314" t="str">
        <f>+'FOR. PARA DILIGENCIAR PA Y SEGU'!C40</f>
        <v xml:space="preserve">Fortalecer la Estrategia Talentos Saludables, con la comunidad Educativa de las Escuelas Saludables y de las Zonas de Orientación Escolar en el Departamento. </v>
      </c>
      <c r="B9" s="359"/>
      <c r="C9" s="360"/>
      <c r="D9" s="360"/>
      <c r="E9" s="360"/>
      <c r="F9" s="360"/>
      <c r="G9" s="360"/>
      <c r="H9" s="360"/>
      <c r="I9" s="360"/>
      <c r="J9" s="360"/>
      <c r="K9" s="360"/>
      <c r="L9" s="360"/>
      <c r="M9" s="361"/>
      <c r="N9" s="362"/>
      <c r="O9" s="363"/>
      <c r="P9" s="363"/>
      <c r="Q9" s="363"/>
      <c r="R9" s="363"/>
      <c r="S9" s="363"/>
      <c r="T9" s="363"/>
      <c r="U9" s="363"/>
      <c r="V9" s="363"/>
      <c r="W9" s="363"/>
      <c r="X9" s="363"/>
      <c r="Y9" s="363"/>
      <c r="Z9" s="363"/>
      <c r="AA9" s="363"/>
      <c r="AB9" s="363"/>
      <c r="AC9" s="363"/>
      <c r="AD9" s="363"/>
      <c r="AE9" s="363"/>
      <c r="AF9" s="363"/>
      <c r="AG9" s="363"/>
      <c r="AH9" s="363"/>
      <c r="AI9" s="363"/>
      <c r="AJ9" s="364"/>
      <c r="AK9" s="354">
        <f t="shared" si="0"/>
        <v>0</v>
      </c>
      <c r="AL9" s="359"/>
      <c r="AM9" s="360"/>
      <c r="AN9" s="360"/>
      <c r="AO9" s="361"/>
      <c r="AP9" s="358"/>
      <c r="AQ9" s="358"/>
    </row>
    <row r="10" spans="1:43" ht="21" customHeight="1">
      <c r="A10" s="314" t="str">
        <f>+'FOR. PARA DILIGENCIAR PA Y SEGU'!C41</f>
        <v>Realizar el Encuentro Departamental anual de Escuelas Saludables</v>
      </c>
      <c r="B10" s="359"/>
      <c r="C10" s="360"/>
      <c r="D10" s="360"/>
      <c r="E10" s="360"/>
      <c r="F10" s="360"/>
      <c r="G10" s="360"/>
      <c r="H10" s="360"/>
      <c r="I10" s="360"/>
      <c r="J10" s="360"/>
      <c r="K10" s="360"/>
      <c r="L10" s="360"/>
      <c r="M10" s="361"/>
      <c r="N10" s="362"/>
      <c r="O10" s="363"/>
      <c r="P10" s="363"/>
      <c r="Q10" s="363"/>
      <c r="R10" s="363"/>
      <c r="S10" s="363"/>
      <c r="T10" s="363"/>
      <c r="U10" s="363"/>
      <c r="V10" s="363"/>
      <c r="W10" s="363"/>
      <c r="X10" s="363"/>
      <c r="Y10" s="363"/>
      <c r="Z10" s="363"/>
      <c r="AA10" s="363"/>
      <c r="AB10" s="363"/>
      <c r="AC10" s="363"/>
      <c r="AD10" s="363"/>
      <c r="AE10" s="363"/>
      <c r="AF10" s="363"/>
      <c r="AG10" s="363"/>
      <c r="AH10" s="363"/>
      <c r="AI10" s="363"/>
      <c r="AJ10" s="364"/>
      <c r="AK10" s="354">
        <f t="shared" si="0"/>
        <v>0</v>
      </c>
      <c r="AL10" s="359"/>
      <c r="AM10" s="360"/>
      <c r="AN10" s="360"/>
      <c r="AO10" s="361"/>
      <c r="AP10" s="358"/>
      <c r="AQ10" s="358"/>
    </row>
    <row r="11" spans="1:43" ht="21" customHeight="1">
      <c r="A11" s="314" t="str">
        <f>+'FOR. PARA DILIGENCIAR PA Y SEGU'!C42</f>
        <v>Implementar la estrategia "hogares saludables" en 10 municipios a exepciion de Pereira, Doquebradas, Santa Rosa y La Virginia.</v>
      </c>
      <c r="B11" s="359"/>
      <c r="C11" s="360"/>
      <c r="D11" s="360"/>
      <c r="E11" s="360"/>
      <c r="F11" s="360"/>
      <c r="G11" s="360"/>
      <c r="H11" s="360"/>
      <c r="I11" s="360"/>
      <c r="J11" s="360"/>
      <c r="K11" s="360"/>
      <c r="L11" s="360"/>
      <c r="M11" s="361"/>
      <c r="N11" s="362"/>
      <c r="O11" s="363"/>
      <c r="P11" s="363"/>
      <c r="Q11" s="363"/>
      <c r="R11" s="363"/>
      <c r="S11" s="363"/>
      <c r="T11" s="363"/>
      <c r="U11" s="363"/>
      <c r="V11" s="363"/>
      <c r="W11" s="363"/>
      <c r="X11" s="363"/>
      <c r="Y11" s="363"/>
      <c r="Z11" s="363"/>
      <c r="AA11" s="363"/>
      <c r="AB11" s="363"/>
      <c r="AC11" s="363"/>
      <c r="AD11" s="363"/>
      <c r="AE11" s="363"/>
      <c r="AF11" s="363"/>
      <c r="AG11" s="363"/>
      <c r="AH11" s="363"/>
      <c r="AI11" s="363"/>
      <c r="AJ11" s="364"/>
      <c r="AK11" s="354">
        <f t="shared" si="0"/>
        <v>0</v>
      </c>
      <c r="AL11" s="359"/>
      <c r="AM11" s="360"/>
      <c r="AN11" s="360"/>
      <c r="AO11" s="361"/>
      <c r="AP11" s="358"/>
      <c r="AQ11" s="358"/>
    </row>
    <row r="12" spans="1:43" ht="21" customHeight="1">
      <c r="A12" s="314" t="str">
        <f>+'FOR. PARA DILIGENCIAR PA Y SEGU'!C43</f>
        <v>Realizar asistencia tecnica , formación y acompañamiento en reducción del consumo de SPA, a los representantes de los comités interinstitucionales en los 14 municipios del Departamento.</v>
      </c>
      <c r="B12" s="359"/>
      <c r="C12" s="360"/>
      <c r="D12" s="360"/>
      <c r="E12" s="360"/>
      <c r="F12" s="360"/>
      <c r="G12" s="360"/>
      <c r="H12" s="360"/>
      <c r="I12" s="360"/>
      <c r="J12" s="360"/>
      <c r="K12" s="360"/>
      <c r="L12" s="360"/>
      <c r="M12" s="361"/>
      <c r="N12" s="362"/>
      <c r="O12" s="363"/>
      <c r="P12" s="363"/>
      <c r="Q12" s="363"/>
      <c r="R12" s="363"/>
      <c r="S12" s="363"/>
      <c r="T12" s="363"/>
      <c r="U12" s="363"/>
      <c r="V12" s="363"/>
      <c r="W12" s="363"/>
      <c r="X12" s="363"/>
      <c r="Y12" s="363"/>
      <c r="Z12" s="363"/>
      <c r="AA12" s="363"/>
      <c r="AB12" s="363"/>
      <c r="AC12" s="363"/>
      <c r="AD12" s="363"/>
      <c r="AE12" s="363"/>
      <c r="AF12" s="363"/>
      <c r="AG12" s="363"/>
      <c r="AH12" s="363"/>
      <c r="AI12" s="363"/>
      <c r="AJ12" s="364"/>
      <c r="AK12" s="354">
        <f t="shared" si="0"/>
        <v>0</v>
      </c>
      <c r="AL12" s="359"/>
      <c r="AM12" s="360"/>
      <c r="AN12" s="360"/>
      <c r="AO12" s="361"/>
      <c r="AP12" s="358"/>
      <c r="AQ12" s="358"/>
    </row>
    <row r="13" spans="1:43" ht="21" customHeight="1">
      <c r="A13" s="314" t="str">
        <f>+'FOR. PARA DILIGENCIAR PA Y SEGU'!C44</f>
        <v>Fortalecer la Estrategia "Jóvenes P",  a través de la formación y acompañamiento a los adolescentes y jóvenes pertenecientes a ella  y de las Zonas de Orientación Escolar en los catorce municipios del Departamento.</v>
      </c>
      <c r="B13" s="359"/>
      <c r="C13" s="360"/>
      <c r="D13" s="360"/>
      <c r="E13" s="360"/>
      <c r="F13" s="360">
        <v>328</v>
      </c>
      <c r="G13" s="360">
        <v>257</v>
      </c>
      <c r="H13" s="360"/>
      <c r="I13" s="360"/>
      <c r="J13" s="360"/>
      <c r="K13" s="360"/>
      <c r="L13" s="360"/>
      <c r="M13" s="361"/>
      <c r="N13" s="362"/>
      <c r="O13" s="363"/>
      <c r="P13" s="363"/>
      <c r="Q13" s="363"/>
      <c r="R13" s="363">
        <v>4</v>
      </c>
      <c r="S13" s="363"/>
      <c r="T13" s="363">
        <v>7</v>
      </c>
      <c r="U13" s="363">
        <v>3</v>
      </c>
      <c r="V13" s="363"/>
      <c r="W13" s="363"/>
      <c r="X13" s="363"/>
      <c r="Y13" s="363"/>
      <c r="Z13" s="363"/>
      <c r="AA13" s="363"/>
      <c r="AB13" s="363">
        <v>1</v>
      </c>
      <c r="AC13" s="363"/>
      <c r="AD13" s="363"/>
      <c r="AE13" s="363"/>
      <c r="AF13" s="363"/>
      <c r="AG13" s="363"/>
      <c r="AH13" s="363"/>
      <c r="AI13" s="363">
        <v>316</v>
      </c>
      <c r="AJ13" s="364">
        <v>254</v>
      </c>
      <c r="AK13" s="354">
        <f t="shared" si="0"/>
        <v>585</v>
      </c>
      <c r="AL13" s="359">
        <v>265</v>
      </c>
      <c r="AM13" s="360">
        <v>210</v>
      </c>
      <c r="AN13" s="360">
        <v>63</v>
      </c>
      <c r="AO13" s="361">
        <v>47</v>
      </c>
      <c r="AP13" s="358"/>
      <c r="AQ13" s="358"/>
    </row>
    <row r="14" spans="1:43" ht="21" customHeight="1">
      <c r="A14" s="314" t="str">
        <f>+'FOR. PARA DILIGENCIAR PA Y SEGU'!C45</f>
        <v>Formular el documento tecnico con los lineamientos  para la politica publica  de inclusion y respeto por la diversidad sexual en salud.</v>
      </c>
      <c r="B14" s="365"/>
      <c r="C14" s="360"/>
      <c r="D14" s="360"/>
      <c r="E14" s="360"/>
      <c r="F14" s="360"/>
      <c r="G14" s="360"/>
      <c r="H14" s="360"/>
      <c r="I14" s="360"/>
      <c r="J14" s="360"/>
      <c r="K14" s="360"/>
      <c r="L14" s="360"/>
      <c r="M14" s="361"/>
      <c r="N14" s="362"/>
      <c r="O14" s="363"/>
      <c r="P14" s="363"/>
      <c r="Q14" s="363"/>
      <c r="R14" s="363"/>
      <c r="S14" s="363"/>
      <c r="T14" s="363"/>
      <c r="U14" s="363"/>
      <c r="V14" s="363"/>
      <c r="W14" s="363"/>
      <c r="X14" s="363"/>
      <c r="Y14" s="363"/>
      <c r="Z14" s="363"/>
      <c r="AA14" s="363"/>
      <c r="AB14" s="363"/>
      <c r="AC14" s="363"/>
      <c r="AD14" s="363"/>
      <c r="AE14" s="363"/>
      <c r="AF14" s="363"/>
      <c r="AG14" s="363"/>
      <c r="AH14" s="363"/>
      <c r="AI14" s="363"/>
      <c r="AJ14" s="364"/>
      <c r="AK14" s="354">
        <f t="shared" si="0"/>
        <v>0</v>
      </c>
      <c r="AL14" s="359"/>
      <c r="AM14" s="360"/>
      <c r="AN14" s="360"/>
      <c r="AO14" s="361"/>
      <c r="AP14" s="358"/>
      <c r="AQ14" s="358"/>
    </row>
    <row r="15" spans="1:43" ht="21" customHeight="1">
      <c r="A15" s="314" t="str">
        <f>+'FOR. PARA DILIGENCIAR PA Y SEGU'!C46</f>
        <v>Fortalecer Tecnicmente la Participación Social y Ciudadana en los 14  municipios del Departamento.</v>
      </c>
      <c r="B15" s="359"/>
      <c r="C15" s="360"/>
      <c r="D15" s="360"/>
      <c r="E15" s="360"/>
      <c r="F15" s="360"/>
      <c r="G15" s="360"/>
      <c r="H15" s="360"/>
      <c r="I15" s="360"/>
      <c r="J15" s="360"/>
      <c r="K15" s="360"/>
      <c r="L15" s="360"/>
      <c r="M15" s="361"/>
      <c r="N15" s="362"/>
      <c r="O15" s="363"/>
      <c r="P15" s="363"/>
      <c r="Q15" s="363"/>
      <c r="R15" s="363"/>
      <c r="S15" s="363"/>
      <c r="T15" s="363"/>
      <c r="U15" s="363"/>
      <c r="V15" s="363"/>
      <c r="W15" s="363"/>
      <c r="X15" s="363"/>
      <c r="Y15" s="363"/>
      <c r="Z15" s="363"/>
      <c r="AA15" s="363"/>
      <c r="AB15" s="363"/>
      <c r="AC15" s="363"/>
      <c r="AD15" s="363"/>
      <c r="AE15" s="363"/>
      <c r="AF15" s="363"/>
      <c r="AG15" s="363"/>
      <c r="AH15" s="363"/>
      <c r="AI15" s="363"/>
      <c r="AJ15" s="364"/>
      <c r="AK15" s="354">
        <f t="shared" si="0"/>
        <v>0</v>
      </c>
      <c r="AL15" s="359"/>
      <c r="AM15" s="360"/>
      <c r="AN15" s="360"/>
      <c r="AO15" s="361"/>
      <c r="AP15" s="358"/>
      <c r="AQ15" s="358"/>
    </row>
    <row r="16" spans="1:43" ht="21" customHeight="1">
      <c r="A16" s="314" t="str">
        <f>+'FOR. PARA DILIGENCIAR PA Y SEGU'!C47</f>
        <v>Diseñar y validar el documento preliminar de la política pública de Reducción del consumo de SPA</v>
      </c>
      <c r="B16" s="359"/>
      <c r="C16" s="360"/>
      <c r="D16" s="360"/>
      <c r="E16" s="360"/>
      <c r="F16" s="360"/>
      <c r="G16" s="360"/>
      <c r="H16" s="360"/>
      <c r="I16" s="360"/>
      <c r="J16" s="360"/>
      <c r="K16" s="360"/>
      <c r="L16" s="360"/>
      <c r="M16" s="361"/>
      <c r="N16" s="362"/>
      <c r="O16" s="363"/>
      <c r="P16" s="363"/>
      <c r="Q16" s="363"/>
      <c r="R16" s="363"/>
      <c r="S16" s="363"/>
      <c r="T16" s="363"/>
      <c r="U16" s="363"/>
      <c r="V16" s="363"/>
      <c r="W16" s="363"/>
      <c r="X16" s="363"/>
      <c r="Y16" s="363"/>
      <c r="Z16" s="363"/>
      <c r="AA16" s="363"/>
      <c r="AB16" s="363"/>
      <c r="AC16" s="363"/>
      <c r="AD16" s="363"/>
      <c r="AE16" s="363"/>
      <c r="AF16" s="363"/>
      <c r="AG16" s="363"/>
      <c r="AH16" s="363"/>
      <c r="AI16" s="363"/>
      <c r="AJ16" s="364"/>
      <c r="AK16" s="354">
        <f t="shared" si="0"/>
        <v>0</v>
      </c>
      <c r="AL16" s="359"/>
      <c r="AM16" s="360"/>
      <c r="AN16" s="360"/>
      <c r="AO16" s="361"/>
      <c r="AP16" s="358"/>
      <c r="AQ16" s="358"/>
    </row>
    <row r="17" spans="1:43" ht="21" customHeight="1">
      <c r="A17" s="314" t="str">
        <f>+'FOR. PARA DILIGENCIAR PA Y SEGU'!C48</f>
        <v>Fortalecer el Observatorio de Drogas del Eje Cafetero</v>
      </c>
      <c r="B17" s="359"/>
      <c r="C17" s="360"/>
      <c r="D17" s="360"/>
      <c r="E17" s="360"/>
      <c r="F17" s="360"/>
      <c r="G17" s="360"/>
      <c r="H17" s="360"/>
      <c r="I17" s="360"/>
      <c r="J17" s="360"/>
      <c r="K17" s="360"/>
      <c r="L17" s="360"/>
      <c r="M17" s="361"/>
      <c r="N17" s="362"/>
      <c r="O17" s="363"/>
      <c r="P17" s="363"/>
      <c r="Q17" s="363"/>
      <c r="R17" s="363"/>
      <c r="S17" s="363"/>
      <c r="T17" s="363"/>
      <c r="U17" s="363"/>
      <c r="V17" s="363"/>
      <c r="W17" s="363"/>
      <c r="X17" s="363"/>
      <c r="Y17" s="363"/>
      <c r="Z17" s="363"/>
      <c r="AA17" s="363"/>
      <c r="AB17" s="363"/>
      <c r="AC17" s="363"/>
      <c r="AD17" s="363"/>
      <c r="AE17" s="363"/>
      <c r="AF17" s="363"/>
      <c r="AG17" s="363"/>
      <c r="AH17" s="363"/>
      <c r="AI17" s="363"/>
      <c r="AJ17" s="364"/>
      <c r="AK17" s="354">
        <f t="shared" si="0"/>
        <v>0</v>
      </c>
      <c r="AL17" s="359"/>
      <c r="AM17" s="360"/>
      <c r="AN17" s="360"/>
      <c r="AO17" s="361"/>
      <c r="AP17" s="358"/>
      <c r="AQ17" s="358"/>
    </row>
    <row r="18" spans="1:43" ht="21" customHeight="1">
      <c r="A18" s="314" t="str">
        <f>+'FOR. PARA DILIGENCIAR PA Y SEGU'!C49</f>
        <v>Fortalecer la Institucionalidad para responder equitativamente al goce efectivo de derechos y a las necesidades y demandas de las personas mayores en los doce municipios categoria 4, 5 y 6 del departamento</v>
      </c>
      <c r="B18" s="359"/>
      <c r="C18" s="360"/>
      <c r="D18" s="360"/>
      <c r="E18" s="360"/>
      <c r="F18" s="360"/>
      <c r="G18" s="360"/>
      <c r="H18" s="360"/>
      <c r="I18" s="360"/>
      <c r="J18" s="360">
        <v>66</v>
      </c>
      <c r="K18" s="360">
        <v>113</v>
      </c>
      <c r="L18" s="360">
        <v>6</v>
      </c>
      <c r="M18" s="361">
        <v>5</v>
      </c>
      <c r="N18" s="362"/>
      <c r="O18" s="363"/>
      <c r="P18" s="363"/>
      <c r="Q18" s="363"/>
      <c r="R18" s="363"/>
      <c r="S18" s="363"/>
      <c r="T18" s="363"/>
      <c r="U18" s="363"/>
      <c r="V18" s="363"/>
      <c r="W18" s="363"/>
      <c r="X18" s="363"/>
      <c r="Y18" s="363"/>
      <c r="Z18" s="363"/>
      <c r="AA18" s="363"/>
      <c r="AB18" s="363"/>
      <c r="AC18" s="363"/>
      <c r="AD18" s="363"/>
      <c r="AE18" s="363"/>
      <c r="AF18" s="363"/>
      <c r="AG18" s="363"/>
      <c r="AH18" s="363"/>
      <c r="AI18" s="363">
        <v>72</v>
      </c>
      <c r="AJ18" s="364">
        <v>118</v>
      </c>
      <c r="AK18" s="354">
        <f t="shared" si="0"/>
        <v>190</v>
      </c>
      <c r="AL18" s="359">
        <v>72</v>
      </c>
      <c r="AM18" s="360">
        <v>118</v>
      </c>
      <c r="AN18" s="360"/>
      <c r="AO18" s="361"/>
      <c r="AP18" s="358"/>
      <c r="AQ18" s="358"/>
    </row>
    <row r="19" spans="1:43" ht="21" customHeight="1">
      <c r="A19" s="314" t="str">
        <f>+'FOR. PARA DILIGENCIAR PA Y SEGU'!C50</f>
        <v>Promocionar el envejecimiento activo y fomento de una cultura positiva de la vejez en los municipios dell Departamento de Risaralda.</v>
      </c>
      <c r="B19" s="359"/>
      <c r="C19" s="360"/>
      <c r="D19" s="360"/>
      <c r="E19" s="360"/>
      <c r="F19" s="360"/>
      <c r="G19" s="360"/>
      <c r="H19" s="360"/>
      <c r="I19" s="360"/>
      <c r="J19" s="360">
        <v>13</v>
      </c>
      <c r="K19" s="360">
        <v>157</v>
      </c>
      <c r="L19" s="360">
        <v>371</v>
      </c>
      <c r="M19" s="361">
        <v>530</v>
      </c>
      <c r="N19" s="362">
        <v>84</v>
      </c>
      <c r="O19" s="363">
        <v>64</v>
      </c>
      <c r="P19" s="363"/>
      <c r="Q19" s="363"/>
      <c r="R19" s="363"/>
      <c r="S19" s="363"/>
      <c r="T19" s="363"/>
      <c r="U19" s="363"/>
      <c r="V19" s="363"/>
      <c r="W19" s="363"/>
      <c r="X19" s="363"/>
      <c r="Y19" s="363"/>
      <c r="Z19" s="363"/>
      <c r="AA19" s="363"/>
      <c r="AB19" s="363"/>
      <c r="AC19" s="363"/>
      <c r="AD19" s="363"/>
      <c r="AE19" s="363"/>
      <c r="AF19" s="363"/>
      <c r="AG19" s="363"/>
      <c r="AH19" s="363"/>
      <c r="AI19" s="363">
        <v>300</v>
      </c>
      <c r="AJ19" s="364">
        <v>623</v>
      </c>
      <c r="AK19" s="354"/>
      <c r="AL19" s="359">
        <v>358</v>
      </c>
      <c r="AM19" s="360">
        <v>676</v>
      </c>
      <c r="AN19" s="360">
        <v>26</v>
      </c>
      <c r="AO19" s="361">
        <v>11</v>
      </c>
      <c r="AP19" s="358"/>
      <c r="AQ19" s="358"/>
    </row>
    <row r="20" spans="1:43" ht="21" customHeight="1">
      <c r="A20" s="314" t="str">
        <f>+'FOR. PARA DILIGENCIAR PA Y SEGU'!C51</f>
        <v>Promocionar la Equidad de Género para la Salud en los catorce municipios del departamento</v>
      </c>
      <c r="B20" s="359"/>
      <c r="C20" s="360"/>
      <c r="D20" s="360"/>
      <c r="E20" s="360">
        <v>70</v>
      </c>
      <c r="F20" s="360"/>
      <c r="G20" s="360">
        <v>70</v>
      </c>
      <c r="H20" s="360"/>
      <c r="I20" s="360">
        <v>2</v>
      </c>
      <c r="J20" s="360"/>
      <c r="K20" s="360">
        <v>3</v>
      </c>
      <c r="L20" s="360"/>
      <c r="M20" s="361"/>
      <c r="N20" s="362"/>
      <c r="O20" s="363"/>
      <c r="P20" s="363"/>
      <c r="Q20" s="363"/>
      <c r="R20" s="363"/>
      <c r="S20" s="363"/>
      <c r="T20" s="363"/>
      <c r="U20" s="363"/>
      <c r="V20" s="363"/>
      <c r="W20" s="363"/>
      <c r="X20" s="363"/>
      <c r="Y20" s="363"/>
      <c r="Z20" s="363"/>
      <c r="AA20" s="363"/>
      <c r="AB20" s="363"/>
      <c r="AC20" s="363"/>
      <c r="AD20" s="363"/>
      <c r="AE20" s="363"/>
      <c r="AF20" s="363"/>
      <c r="AG20" s="363"/>
      <c r="AH20" s="363"/>
      <c r="AI20" s="363"/>
      <c r="AJ20" s="364">
        <v>45</v>
      </c>
      <c r="AK20" s="354"/>
      <c r="AL20" s="359"/>
      <c r="AM20" s="360">
        <v>145</v>
      </c>
      <c r="AN20" s="360"/>
      <c r="AO20" s="361"/>
      <c r="AP20" s="358"/>
      <c r="AQ20" s="358"/>
    </row>
    <row r="21" spans="1:43" ht="21" customHeight="1">
      <c r="A21" s="314" t="str">
        <f>+'FOR. PARA DILIGENCIAR PA Y SEGU'!C52</f>
        <v>Generar espacios equitativos de participación para hombres y mujeres, identificando barreras, desigualdad, e incluyendo a las víctimas de violencia por identidad de género y a la población LGBTI</v>
      </c>
      <c r="B21" s="359"/>
      <c r="C21" s="360"/>
      <c r="D21" s="360">
        <v>8</v>
      </c>
      <c r="E21" s="360">
        <v>9</v>
      </c>
      <c r="F21" s="360">
        <v>12</v>
      </c>
      <c r="G21" s="360">
        <v>25</v>
      </c>
      <c r="H21" s="360">
        <v>15</v>
      </c>
      <c r="I21" s="360">
        <v>29</v>
      </c>
      <c r="J21" s="360">
        <v>9</v>
      </c>
      <c r="K21" s="360">
        <v>24</v>
      </c>
      <c r="L21" s="360">
        <v>7</v>
      </c>
      <c r="M21" s="361">
        <v>15</v>
      </c>
      <c r="N21" s="362"/>
      <c r="O21" s="363"/>
      <c r="P21" s="363"/>
      <c r="Q21" s="363"/>
      <c r="R21" s="363"/>
      <c r="S21" s="363"/>
      <c r="T21" s="363"/>
      <c r="U21" s="363"/>
      <c r="V21" s="363"/>
      <c r="W21" s="363"/>
      <c r="X21" s="363"/>
      <c r="Y21" s="363"/>
      <c r="Z21" s="363"/>
      <c r="AA21" s="363"/>
      <c r="AB21" s="363"/>
      <c r="AC21" s="363"/>
      <c r="AD21" s="363"/>
      <c r="AE21" s="363"/>
      <c r="AF21" s="363"/>
      <c r="AG21" s="363"/>
      <c r="AH21" s="363"/>
      <c r="AI21" s="363">
        <v>51</v>
      </c>
      <c r="AJ21" s="364">
        <v>102</v>
      </c>
      <c r="AK21" s="354"/>
      <c r="AL21" s="359">
        <v>51</v>
      </c>
      <c r="AM21" s="360">
        <v>102</v>
      </c>
      <c r="AN21" s="360"/>
      <c r="AO21" s="361"/>
      <c r="AP21" s="358"/>
      <c r="AQ21" s="358"/>
    </row>
    <row r="22" spans="1:43" ht="21" customHeight="1">
      <c r="A22" s="314" t="str">
        <f>+'FOR. PARA DILIGENCIAR PA Y SEGU'!C53</f>
        <v>Realizar asesoría, asistencia técnica, formación y acompañamiento a los municipiosn con promotores  de los pueblos indigenas y las comunidades afrodescendiente, sobre promoción de la salud y prevención primaria, con enfoque de genero.</v>
      </c>
      <c r="B22" s="359"/>
      <c r="C22" s="360"/>
      <c r="D22" s="360"/>
      <c r="E22" s="360"/>
      <c r="F22" s="360"/>
      <c r="G22" s="360"/>
      <c r="H22" s="360"/>
      <c r="I22" s="360"/>
      <c r="J22" s="360"/>
      <c r="K22" s="360"/>
      <c r="L22" s="360"/>
      <c r="M22" s="361"/>
      <c r="N22" s="362"/>
      <c r="O22" s="363"/>
      <c r="P22" s="363"/>
      <c r="Q22" s="363"/>
      <c r="R22" s="363"/>
      <c r="S22" s="363"/>
      <c r="T22" s="363"/>
      <c r="U22" s="363"/>
      <c r="V22" s="363"/>
      <c r="W22" s="363"/>
      <c r="X22" s="363"/>
      <c r="Y22" s="363"/>
      <c r="Z22" s="363"/>
      <c r="AA22" s="363"/>
      <c r="AB22" s="363"/>
      <c r="AC22" s="363"/>
      <c r="AD22" s="363"/>
      <c r="AE22" s="363"/>
      <c r="AF22" s="363"/>
      <c r="AG22" s="363"/>
      <c r="AH22" s="363"/>
      <c r="AI22" s="363"/>
      <c r="AJ22" s="364">
        <v>5</v>
      </c>
      <c r="AK22" s="354"/>
      <c r="AL22" s="359">
        <v>6</v>
      </c>
      <c r="AM22" s="360">
        <v>22</v>
      </c>
      <c r="AN22" s="360">
        <v>1</v>
      </c>
      <c r="AO22" s="361">
        <v>70</v>
      </c>
      <c r="AP22" s="358"/>
      <c r="AQ22" s="358"/>
    </row>
    <row r="23" spans="1:43" ht="21" customHeight="1">
      <c r="A23" s="314" t="str">
        <f>+'FOR. PARA DILIGENCIAR PA Y SEGU'!C54</f>
        <v xml:space="preserve">Realizar asistencia técnica , formación y acompañamiento a los representantes de los comités interinstitucionales de Discapacidad en los 14 municipios del Departamento, incluyendo en Fortalecimiento y acompañamiento del Comité Departamental. </v>
      </c>
      <c r="B23" s="359"/>
      <c r="C23" s="360"/>
      <c r="D23" s="360"/>
      <c r="E23" s="360"/>
      <c r="F23" s="360"/>
      <c r="G23" s="360"/>
      <c r="H23" s="360"/>
      <c r="I23" s="360"/>
      <c r="J23" s="360">
        <v>91</v>
      </c>
      <c r="K23" s="360">
        <v>156</v>
      </c>
      <c r="L23" s="360">
        <v>4</v>
      </c>
      <c r="M23" s="361">
        <v>6</v>
      </c>
      <c r="N23" s="362">
        <v>42</v>
      </c>
      <c r="O23" s="363">
        <v>57</v>
      </c>
      <c r="P23" s="363"/>
      <c r="Q23" s="363"/>
      <c r="R23" s="363"/>
      <c r="S23" s="363"/>
      <c r="T23" s="363"/>
      <c r="U23" s="363"/>
      <c r="V23" s="363"/>
      <c r="W23" s="363"/>
      <c r="X23" s="363"/>
      <c r="Y23" s="363"/>
      <c r="Z23" s="363"/>
      <c r="AA23" s="363"/>
      <c r="AB23" s="363"/>
      <c r="AC23" s="363"/>
      <c r="AD23" s="363"/>
      <c r="AE23" s="363"/>
      <c r="AF23" s="363"/>
      <c r="AG23" s="363"/>
      <c r="AH23" s="363"/>
      <c r="AI23" s="363">
        <v>53</v>
      </c>
      <c r="AJ23" s="364">
        <v>105</v>
      </c>
      <c r="AK23" s="354"/>
      <c r="AL23" s="359">
        <v>95</v>
      </c>
      <c r="AM23" s="360">
        <v>161</v>
      </c>
      <c r="AN23" s="360">
        <v>0</v>
      </c>
      <c r="AO23" s="361">
        <v>1</v>
      </c>
      <c r="AP23" s="358"/>
      <c r="AQ23" s="358"/>
    </row>
    <row r="24" spans="1:43" ht="21" customHeight="1">
      <c r="A24" s="314" t="str">
        <f>+'FOR. PARA DILIGENCIAR PA Y SEGU'!C55</f>
        <v>Asesorar, capacitar y acompañar campañas que permitan el Registro, Localización y Caracterización de las Personas con Discapacidad, en los catorce municipios del departamento de Risaralda.</v>
      </c>
      <c r="B24" s="359">
        <v>1</v>
      </c>
      <c r="C24" s="360">
        <v>0</v>
      </c>
      <c r="D24" s="360">
        <v>214</v>
      </c>
      <c r="E24" s="360">
        <v>143</v>
      </c>
      <c r="F24" s="360">
        <v>0</v>
      </c>
      <c r="G24" s="360">
        <v>0</v>
      </c>
      <c r="H24" s="360">
        <v>0</v>
      </c>
      <c r="I24" s="360">
        <v>0</v>
      </c>
      <c r="J24" s="360">
        <v>0</v>
      </c>
      <c r="K24" s="360">
        <v>0</v>
      </c>
      <c r="L24" s="360">
        <v>83</v>
      </c>
      <c r="M24" s="361">
        <v>176</v>
      </c>
      <c r="N24" s="362">
        <v>298</v>
      </c>
      <c r="O24" s="363">
        <v>319</v>
      </c>
      <c r="P24" s="363"/>
      <c r="Q24" s="363"/>
      <c r="R24" s="363"/>
      <c r="S24" s="363"/>
      <c r="T24" s="363"/>
      <c r="U24" s="363"/>
      <c r="V24" s="363"/>
      <c r="W24" s="363"/>
      <c r="X24" s="363"/>
      <c r="Y24" s="363"/>
      <c r="Z24" s="363"/>
      <c r="AA24" s="363"/>
      <c r="AB24" s="363"/>
      <c r="AC24" s="363"/>
      <c r="AD24" s="363"/>
      <c r="AE24" s="363"/>
      <c r="AF24" s="363"/>
      <c r="AG24" s="363"/>
      <c r="AH24" s="363"/>
      <c r="AI24" s="363"/>
      <c r="AJ24" s="364"/>
      <c r="AK24" s="354"/>
      <c r="AL24" s="359">
        <v>201</v>
      </c>
      <c r="AM24" s="360">
        <v>298</v>
      </c>
      <c r="AN24" s="360">
        <v>97</v>
      </c>
      <c r="AO24" s="361">
        <v>21</v>
      </c>
      <c r="AP24" s="358"/>
      <c r="AQ24" s="358"/>
    </row>
    <row r="25" spans="1:43" ht="21" customHeight="1">
      <c r="A25" s="314" t="str">
        <f>+'FOR. PARA DILIGENCIAR PA Y SEGU'!C56</f>
        <v>Fortalecer la Estrategia RBC (Rehabilitación Basada en Comunidad), a representantes de las Instituciones, de las personas con discapacidad y sus familias, en doce municipios del Departamento, a excepción de Pereira y Dosquebradas</v>
      </c>
      <c r="B25" s="359"/>
      <c r="C25" s="360"/>
      <c r="D25" s="360"/>
      <c r="E25" s="360"/>
      <c r="F25" s="360"/>
      <c r="G25" s="360"/>
      <c r="H25" s="360"/>
      <c r="I25" s="360"/>
      <c r="J25" s="360"/>
      <c r="K25" s="360"/>
      <c r="L25" s="360"/>
      <c r="M25" s="361"/>
      <c r="N25" s="362"/>
      <c r="O25" s="363"/>
      <c r="P25" s="363"/>
      <c r="Q25" s="363"/>
      <c r="R25" s="363"/>
      <c r="S25" s="363"/>
      <c r="T25" s="363"/>
      <c r="U25" s="363"/>
      <c r="V25" s="363"/>
      <c r="W25" s="363"/>
      <c r="X25" s="363"/>
      <c r="Y25" s="363"/>
      <c r="Z25" s="363"/>
      <c r="AA25" s="363"/>
      <c r="AB25" s="363"/>
      <c r="AC25" s="363"/>
      <c r="AD25" s="363"/>
      <c r="AE25" s="363"/>
      <c r="AF25" s="363"/>
      <c r="AG25" s="363"/>
      <c r="AH25" s="363"/>
      <c r="AI25" s="363"/>
      <c r="AJ25" s="364"/>
      <c r="AK25" s="354"/>
      <c r="AL25" s="359"/>
      <c r="AM25" s="360"/>
      <c r="AN25" s="360"/>
      <c r="AO25" s="361"/>
      <c r="AP25" s="358"/>
      <c r="AQ25" s="358"/>
    </row>
    <row r="26" spans="1:43" ht="21" customHeight="1">
      <c r="A26" s="314" t="str">
        <f>+'FOR. PARA DILIGENCIAR PA Y SEGU'!C57</f>
        <v>Promocionar los  procesos de articulación Intersectorial, que favorezcan el acceso de la población con discapacidad en el ámbito educativo, laboral, social, cultural, y de participación ciudadana  En los catorace municipios del departamento</v>
      </c>
      <c r="B26" s="359">
        <v>124</v>
      </c>
      <c r="C26" s="360">
        <v>152</v>
      </c>
      <c r="D26" s="360"/>
      <c r="E26" s="360"/>
      <c r="F26" s="360"/>
      <c r="G26" s="360"/>
      <c r="H26" s="360"/>
      <c r="I26" s="360"/>
      <c r="J26" s="360"/>
      <c r="K26" s="360"/>
      <c r="L26" s="360"/>
      <c r="M26" s="361"/>
      <c r="N26" s="362">
        <v>18</v>
      </c>
      <c r="O26" s="363">
        <v>25</v>
      </c>
      <c r="P26" s="363"/>
      <c r="Q26" s="363"/>
      <c r="R26" s="363">
        <v>1</v>
      </c>
      <c r="S26" s="363">
        <v>15</v>
      </c>
      <c r="T26" s="363"/>
      <c r="U26" s="363"/>
      <c r="V26" s="363"/>
      <c r="W26" s="363"/>
      <c r="X26" s="363"/>
      <c r="Y26" s="363"/>
      <c r="Z26" s="363"/>
      <c r="AA26" s="363"/>
      <c r="AB26" s="363"/>
      <c r="AC26" s="363"/>
      <c r="AD26" s="363"/>
      <c r="AE26" s="363"/>
      <c r="AF26" s="363"/>
      <c r="AG26" s="363"/>
      <c r="AH26" s="363"/>
      <c r="AI26" s="363">
        <v>105</v>
      </c>
      <c r="AJ26" s="364">
        <v>112</v>
      </c>
      <c r="AK26" s="354"/>
      <c r="AL26" s="359">
        <v>118</v>
      </c>
      <c r="AM26" s="360">
        <v>131</v>
      </c>
      <c r="AN26" s="360">
        <v>6</v>
      </c>
      <c r="AO26" s="361">
        <v>21</v>
      </c>
      <c r="AP26" s="358"/>
      <c r="AQ26" s="358"/>
    </row>
    <row r="27" spans="1:43" ht="21" customHeight="1">
      <c r="A27" s="314" t="str">
        <f>+'FOR. PARA DILIGENCIAR PA Y SEGU'!C58</f>
        <v>Fortalecer el programa de Atención Psicosocial para víctimas del conflicto armado PAPSIVI en 6 municipios del departamento.</v>
      </c>
      <c r="B27" s="359"/>
      <c r="C27" s="360"/>
      <c r="D27" s="360"/>
      <c r="E27" s="360"/>
      <c r="F27" s="360"/>
      <c r="G27" s="360"/>
      <c r="H27" s="360"/>
      <c r="I27" s="360"/>
      <c r="J27" s="360">
        <v>55</v>
      </c>
      <c r="K27" s="360">
        <v>400</v>
      </c>
      <c r="L27" s="360"/>
      <c r="M27" s="361"/>
      <c r="N27" s="362"/>
      <c r="O27" s="363"/>
      <c r="P27" s="363"/>
      <c r="Q27" s="363"/>
      <c r="R27" s="363"/>
      <c r="S27" s="363"/>
      <c r="T27" s="363"/>
      <c r="U27" s="363"/>
      <c r="V27" s="363"/>
      <c r="W27" s="363"/>
      <c r="X27" s="363"/>
      <c r="Y27" s="363"/>
      <c r="Z27" s="363"/>
      <c r="AA27" s="363"/>
      <c r="AB27" s="363"/>
      <c r="AC27" s="363"/>
      <c r="AD27" s="363"/>
      <c r="AE27" s="363"/>
      <c r="AF27" s="363"/>
      <c r="AG27" s="363"/>
      <c r="AH27" s="363"/>
      <c r="AI27" s="363"/>
      <c r="AJ27" s="364"/>
      <c r="AK27" s="354"/>
      <c r="AL27" s="359"/>
      <c r="AM27" s="360"/>
      <c r="AN27" s="360"/>
      <c r="AO27" s="361"/>
      <c r="AP27" s="366"/>
      <c r="AQ27" s="366"/>
    </row>
    <row r="28" spans="1:43" ht="21" customHeight="1">
      <c r="A28" s="314" t="str">
        <f>+'FOR. PARA DILIGENCIAR PA Y SEGU'!C59</f>
        <v>Financiar la operación de la línea amiga en sus diferentes componentes.</v>
      </c>
      <c r="B28" s="359"/>
      <c r="C28" s="360"/>
      <c r="D28" s="360">
        <v>61</v>
      </c>
      <c r="E28" s="360">
        <v>59</v>
      </c>
      <c r="F28" s="360">
        <v>186</v>
      </c>
      <c r="G28" s="360">
        <v>191</v>
      </c>
      <c r="H28" s="360">
        <v>31</v>
      </c>
      <c r="I28" s="360">
        <v>63</v>
      </c>
      <c r="J28" s="360">
        <v>55</v>
      </c>
      <c r="K28" s="360">
        <v>400</v>
      </c>
      <c r="L28" s="360">
        <v>8</v>
      </c>
      <c r="M28" s="361">
        <v>4</v>
      </c>
      <c r="N28" s="362"/>
      <c r="O28" s="363"/>
      <c r="P28" s="363"/>
      <c r="Q28" s="363"/>
      <c r="R28" s="363"/>
      <c r="S28" s="363"/>
      <c r="T28" s="363"/>
      <c r="U28" s="363"/>
      <c r="V28" s="363"/>
      <c r="W28" s="363"/>
      <c r="X28" s="363"/>
      <c r="Y28" s="363"/>
      <c r="Z28" s="363"/>
      <c r="AA28" s="363"/>
      <c r="AB28" s="363"/>
      <c r="AC28" s="363"/>
      <c r="AD28" s="363"/>
      <c r="AE28" s="363"/>
      <c r="AF28" s="363"/>
      <c r="AG28" s="363"/>
      <c r="AH28" s="363"/>
      <c r="AI28" s="363">
        <v>341</v>
      </c>
      <c r="AJ28" s="364">
        <v>717</v>
      </c>
      <c r="AK28" s="354"/>
      <c r="AL28" s="359">
        <v>341</v>
      </c>
      <c r="AM28" s="360">
        <v>717</v>
      </c>
      <c r="AN28" s="360"/>
      <c r="AO28" s="361"/>
      <c r="AP28" s="358"/>
      <c r="AQ28" s="358"/>
    </row>
    <row r="29" spans="1:43" ht="21" customHeight="1">
      <c r="A29" s="314" t="str">
        <f>+'FOR. PARA DILIGENCIAR PA Y SEGU'!C60</f>
        <v>Realizar asistencia tecnica , formación y acompañamiento en salud mental, a las ESES, DLS, EPS y las IPS  en los 14 municipios del Departamento.</v>
      </c>
      <c r="B29" s="359"/>
      <c r="C29" s="360"/>
      <c r="D29" s="360"/>
      <c r="E29" s="360"/>
      <c r="F29" s="360"/>
      <c r="G29" s="360"/>
      <c r="H29" s="360"/>
      <c r="I29" s="360"/>
      <c r="J29" s="360">
        <v>11</v>
      </c>
      <c r="K29" s="360">
        <v>55</v>
      </c>
      <c r="L29" s="360"/>
      <c r="M29" s="361"/>
      <c r="N29" s="362"/>
      <c r="O29" s="363"/>
      <c r="P29" s="363"/>
      <c r="Q29" s="363"/>
      <c r="R29" s="363"/>
      <c r="S29" s="363"/>
      <c r="T29" s="363"/>
      <c r="U29" s="363"/>
      <c r="V29" s="363"/>
      <c r="W29" s="363"/>
      <c r="X29" s="363"/>
      <c r="Y29" s="363"/>
      <c r="Z29" s="363"/>
      <c r="AA29" s="363"/>
      <c r="AB29" s="363"/>
      <c r="AC29" s="363"/>
      <c r="AD29" s="363"/>
      <c r="AE29" s="363"/>
      <c r="AF29" s="363"/>
      <c r="AG29" s="363"/>
      <c r="AH29" s="363"/>
      <c r="AI29" s="363">
        <v>11</v>
      </c>
      <c r="AJ29" s="364">
        <v>55</v>
      </c>
      <c r="AK29" s="354"/>
      <c r="AL29" s="359">
        <v>11</v>
      </c>
      <c r="AM29" s="360">
        <v>55</v>
      </c>
      <c r="AN29" s="360"/>
      <c r="AO29" s="361"/>
      <c r="AP29" s="358"/>
      <c r="AQ29" s="358"/>
    </row>
    <row r="30" spans="1:43" ht="21" customHeight="1">
      <c r="A30" s="314" t="str">
        <f>+'FOR. PARA DILIGENCIAR PA Y SEGU'!C61</f>
        <v>Fomentar hábitos y Estilos de Vida Saludables en los programas de Promoción Social, a través del fomento de la Actividad Física en los catorce municipios del departamento</v>
      </c>
      <c r="B30" s="359">
        <v>21</v>
      </c>
      <c r="C30" s="360">
        <v>14</v>
      </c>
      <c r="D30" s="360">
        <v>179</v>
      </c>
      <c r="E30" s="360">
        <v>216</v>
      </c>
      <c r="F30" s="360">
        <v>54</v>
      </c>
      <c r="G30" s="360">
        <v>31</v>
      </c>
      <c r="H30" s="360">
        <v>11</v>
      </c>
      <c r="I30" s="360">
        <v>57</v>
      </c>
      <c r="J30" s="360">
        <v>15</v>
      </c>
      <c r="K30" s="360">
        <v>164</v>
      </c>
      <c r="L30" s="360">
        <v>10</v>
      </c>
      <c r="M30" s="361">
        <v>9</v>
      </c>
      <c r="N30" s="362">
        <v>6</v>
      </c>
      <c r="O30" s="363">
        <v>15</v>
      </c>
      <c r="P30" s="363">
        <v>1</v>
      </c>
      <c r="Q30" s="363">
        <v>9</v>
      </c>
      <c r="R30" s="363">
        <v>69</v>
      </c>
      <c r="S30" s="363">
        <v>90</v>
      </c>
      <c r="T30" s="363">
        <v>0</v>
      </c>
      <c r="U30" s="363">
        <v>42</v>
      </c>
      <c r="V30" s="363">
        <v>0</v>
      </c>
      <c r="W30" s="363">
        <v>0</v>
      </c>
      <c r="X30" s="363">
        <v>0</v>
      </c>
      <c r="Y30" s="363">
        <v>0</v>
      </c>
      <c r="Z30" s="363">
        <v>0</v>
      </c>
      <c r="AA30" s="363">
        <v>22</v>
      </c>
      <c r="AB30" s="363">
        <v>0</v>
      </c>
      <c r="AC30" s="363">
        <v>0</v>
      </c>
      <c r="AD30" s="363">
        <v>0</v>
      </c>
      <c r="AE30" s="363">
        <v>0</v>
      </c>
      <c r="AF30" s="363">
        <v>0</v>
      </c>
      <c r="AG30" s="363">
        <v>0</v>
      </c>
      <c r="AH30" s="363">
        <v>0</v>
      </c>
      <c r="AI30" s="363">
        <v>214</v>
      </c>
      <c r="AJ30" s="364">
        <v>313</v>
      </c>
      <c r="AK30" s="354"/>
      <c r="AL30" s="359">
        <v>171</v>
      </c>
      <c r="AM30" s="360">
        <v>273</v>
      </c>
      <c r="AN30" s="360">
        <v>119</v>
      </c>
      <c r="AO30" s="361">
        <v>218</v>
      </c>
      <c r="AP30" s="358"/>
      <c r="AQ30" s="358"/>
    </row>
    <row r="31" spans="1:43" ht="21" customHeight="1">
      <c r="A31" s="314" t="str">
        <f>+'FOR. PARA DILIGENCIAR PA Y SEGU'!C62</f>
        <v xml:space="preserve">Diseñar e implementar estrategias comunicativas para fortalecer los 13 programas de Promoción Social :(Infancia, Adolescencia, Adulto mayor, Discapacidad, Grupos Étnicos, Género, Participación Social en Salud, Hogares Saludables, Escuelas Saludables, Víctimas, Salud Mental y reducción del consumo de SPA) en </v>
      </c>
      <c r="B31" s="359">
        <v>38906</v>
      </c>
      <c r="C31" s="360">
        <v>37300</v>
      </c>
      <c r="D31" s="360">
        <v>38653</v>
      </c>
      <c r="E31" s="360">
        <v>36987</v>
      </c>
      <c r="F31" s="360">
        <v>79616</v>
      </c>
      <c r="G31" s="360">
        <v>76920</v>
      </c>
      <c r="H31" s="360">
        <v>42508</v>
      </c>
      <c r="I31" s="360">
        <v>40148</v>
      </c>
      <c r="J31" s="360">
        <v>206300</v>
      </c>
      <c r="K31" s="360">
        <v>225720</v>
      </c>
      <c r="L31" s="360">
        <v>57066</v>
      </c>
      <c r="M31" s="361">
        <v>71829</v>
      </c>
      <c r="N31" s="362"/>
      <c r="O31" s="363"/>
      <c r="P31" s="363"/>
      <c r="Q31" s="363"/>
      <c r="R31" s="363"/>
      <c r="S31" s="363"/>
      <c r="T31" s="363"/>
      <c r="U31" s="363"/>
      <c r="V31" s="363"/>
      <c r="W31" s="363"/>
      <c r="X31" s="363"/>
      <c r="Y31" s="363"/>
      <c r="Z31" s="363"/>
      <c r="AA31" s="363"/>
      <c r="AB31" s="363"/>
      <c r="AC31" s="363"/>
      <c r="AD31" s="363"/>
      <c r="AE31" s="363"/>
      <c r="AF31" s="363"/>
      <c r="AG31" s="363"/>
      <c r="AH31" s="363"/>
      <c r="AI31" s="363"/>
      <c r="AJ31" s="364"/>
      <c r="AK31" s="354"/>
      <c r="AL31" s="359"/>
      <c r="AM31" s="360"/>
      <c r="AN31" s="360"/>
      <c r="AO31" s="361"/>
      <c r="AP31" s="358"/>
      <c r="AQ31" s="358"/>
    </row>
    <row r="32" spans="1:43" ht="21" customHeight="1">
      <c r="A32" s="314" t="str">
        <f>+'FOR. PARA DILIGENCIAR PA Y SEGU'!C63</f>
        <v>Realizar el apoyo logístico a los programas de promoción social en los 14 municipios del departamento</v>
      </c>
      <c r="B32" s="359">
        <v>38906</v>
      </c>
      <c r="C32" s="360">
        <v>37300</v>
      </c>
      <c r="D32" s="360">
        <v>38653</v>
      </c>
      <c r="E32" s="360">
        <v>36987</v>
      </c>
      <c r="F32" s="360">
        <v>79616</v>
      </c>
      <c r="G32" s="360">
        <v>76920</v>
      </c>
      <c r="H32" s="360">
        <v>42508</v>
      </c>
      <c r="I32" s="360">
        <v>40148</v>
      </c>
      <c r="J32" s="360">
        <v>206300</v>
      </c>
      <c r="K32" s="360">
        <v>225720</v>
      </c>
      <c r="L32" s="360">
        <v>57066</v>
      </c>
      <c r="M32" s="361">
        <v>71829</v>
      </c>
      <c r="N32" s="362"/>
      <c r="O32" s="363"/>
      <c r="P32" s="363"/>
      <c r="Q32" s="363"/>
      <c r="R32" s="363"/>
      <c r="S32" s="363"/>
      <c r="T32" s="363"/>
      <c r="U32" s="363"/>
      <c r="V32" s="363"/>
      <c r="W32" s="363"/>
      <c r="X32" s="363"/>
      <c r="Y32" s="363"/>
      <c r="Z32" s="363"/>
      <c r="AA32" s="363"/>
      <c r="AB32" s="363"/>
      <c r="AC32" s="363"/>
      <c r="AD32" s="363"/>
      <c r="AE32" s="363"/>
      <c r="AF32" s="363"/>
      <c r="AG32" s="363"/>
      <c r="AH32" s="363"/>
      <c r="AI32" s="363"/>
      <c r="AJ32" s="364"/>
      <c r="AK32" s="354"/>
      <c r="AL32" s="359"/>
      <c r="AM32" s="360"/>
      <c r="AN32" s="360"/>
      <c r="AO32" s="361"/>
      <c r="AP32" s="358"/>
      <c r="AQ32" s="358"/>
    </row>
    <row r="33" spans="1:43" ht="21" customHeight="1">
      <c r="A33" s="314">
        <f>+'FOR. PARA DILIGENCIAR PA Y SEGU'!C64</f>
        <v>0</v>
      </c>
      <c r="B33" s="359"/>
      <c r="C33" s="360"/>
      <c r="D33" s="360"/>
      <c r="E33" s="360"/>
      <c r="F33" s="360"/>
      <c r="G33" s="360"/>
      <c r="H33" s="360"/>
      <c r="I33" s="360"/>
      <c r="J33" s="360"/>
      <c r="K33" s="360"/>
      <c r="L33" s="360"/>
      <c r="M33" s="361"/>
      <c r="N33" s="362"/>
      <c r="O33" s="363"/>
      <c r="P33" s="363"/>
      <c r="Q33" s="363"/>
      <c r="R33" s="363"/>
      <c r="S33" s="363"/>
      <c r="T33" s="363"/>
      <c r="U33" s="363"/>
      <c r="V33" s="363"/>
      <c r="W33" s="363"/>
      <c r="X33" s="363"/>
      <c r="Y33" s="363"/>
      <c r="Z33" s="363"/>
      <c r="AA33" s="363"/>
      <c r="AB33" s="363"/>
      <c r="AC33" s="363"/>
      <c r="AD33" s="363"/>
      <c r="AE33" s="363"/>
      <c r="AF33" s="363"/>
      <c r="AG33" s="363"/>
      <c r="AH33" s="363"/>
      <c r="AI33" s="363"/>
      <c r="AJ33" s="364"/>
      <c r="AK33" s="354"/>
      <c r="AL33" s="359"/>
      <c r="AM33" s="360"/>
      <c r="AN33" s="360"/>
      <c r="AO33" s="361"/>
      <c r="AP33" s="358"/>
      <c r="AQ33" s="358"/>
    </row>
    <row r="34" spans="1:43" ht="21" customHeight="1">
      <c r="A34" s="314">
        <f>+'FOR. PARA DILIGENCIAR PA Y SEGU'!C65</f>
        <v>0</v>
      </c>
      <c r="B34" s="359"/>
      <c r="C34" s="360"/>
      <c r="D34" s="360"/>
      <c r="E34" s="360"/>
      <c r="F34" s="360"/>
      <c r="G34" s="360"/>
      <c r="H34" s="360"/>
      <c r="I34" s="360"/>
      <c r="J34" s="360"/>
      <c r="K34" s="360"/>
      <c r="L34" s="360"/>
      <c r="M34" s="361"/>
      <c r="N34" s="362"/>
      <c r="O34" s="363"/>
      <c r="P34" s="363"/>
      <c r="Q34" s="363"/>
      <c r="R34" s="363"/>
      <c r="S34" s="363"/>
      <c r="T34" s="363"/>
      <c r="U34" s="363"/>
      <c r="V34" s="363"/>
      <c r="W34" s="363"/>
      <c r="X34" s="363"/>
      <c r="Y34" s="363"/>
      <c r="Z34" s="363"/>
      <c r="AA34" s="363"/>
      <c r="AB34" s="363"/>
      <c r="AC34" s="363"/>
      <c r="AD34" s="363"/>
      <c r="AE34" s="363"/>
      <c r="AF34" s="363"/>
      <c r="AG34" s="363"/>
      <c r="AH34" s="363"/>
      <c r="AI34" s="363"/>
      <c r="AJ34" s="364"/>
      <c r="AK34" s="354"/>
      <c r="AL34" s="359"/>
      <c r="AM34" s="360"/>
      <c r="AN34" s="360"/>
      <c r="AO34" s="361"/>
      <c r="AP34" s="358"/>
      <c r="AQ34" s="358"/>
    </row>
    <row r="35" spans="1:43" ht="21" customHeight="1">
      <c r="A35" s="314">
        <f>+'FOR. PARA DILIGENCIAR PA Y SEGU'!C66</f>
        <v>0</v>
      </c>
      <c r="B35" s="359"/>
      <c r="C35" s="360"/>
      <c r="D35" s="360"/>
      <c r="E35" s="360"/>
      <c r="F35" s="360"/>
      <c r="G35" s="360"/>
      <c r="H35" s="360"/>
      <c r="I35" s="360"/>
      <c r="J35" s="360"/>
      <c r="K35" s="360"/>
      <c r="L35" s="360"/>
      <c r="M35" s="361"/>
      <c r="N35" s="362"/>
      <c r="O35" s="363"/>
      <c r="P35" s="363"/>
      <c r="Q35" s="363"/>
      <c r="R35" s="363"/>
      <c r="S35" s="363"/>
      <c r="T35" s="363"/>
      <c r="U35" s="363"/>
      <c r="V35" s="363"/>
      <c r="W35" s="363"/>
      <c r="X35" s="363"/>
      <c r="Y35" s="363"/>
      <c r="Z35" s="363"/>
      <c r="AA35" s="363"/>
      <c r="AB35" s="363"/>
      <c r="AC35" s="363"/>
      <c r="AD35" s="363"/>
      <c r="AE35" s="363"/>
      <c r="AF35" s="363"/>
      <c r="AG35" s="363"/>
      <c r="AH35" s="363"/>
      <c r="AI35" s="363"/>
      <c r="AJ35" s="364"/>
      <c r="AK35" s="354"/>
      <c r="AL35" s="359"/>
      <c r="AM35" s="360"/>
      <c r="AN35" s="360"/>
      <c r="AO35" s="361"/>
      <c r="AP35" s="358"/>
      <c r="AQ35" s="358"/>
    </row>
    <row r="36" spans="1:43" ht="21" customHeight="1">
      <c r="A36" s="314">
        <f>+'FOR. PARA DILIGENCIAR PA Y SEGU'!C67</f>
        <v>0</v>
      </c>
      <c r="B36" s="359"/>
      <c r="C36" s="360"/>
      <c r="D36" s="360"/>
      <c r="E36" s="360"/>
      <c r="F36" s="360"/>
      <c r="G36" s="360"/>
      <c r="H36" s="360"/>
      <c r="I36" s="360"/>
      <c r="J36" s="360"/>
      <c r="K36" s="360"/>
      <c r="L36" s="360"/>
      <c r="M36" s="361"/>
      <c r="N36" s="362"/>
      <c r="O36" s="363"/>
      <c r="P36" s="363"/>
      <c r="Q36" s="363"/>
      <c r="R36" s="363"/>
      <c r="S36" s="363"/>
      <c r="T36" s="363"/>
      <c r="U36" s="363"/>
      <c r="V36" s="363"/>
      <c r="W36" s="363"/>
      <c r="X36" s="363"/>
      <c r="Y36" s="363"/>
      <c r="Z36" s="363"/>
      <c r="AA36" s="363"/>
      <c r="AB36" s="363"/>
      <c r="AC36" s="363"/>
      <c r="AD36" s="363"/>
      <c r="AE36" s="363"/>
      <c r="AF36" s="363"/>
      <c r="AG36" s="363"/>
      <c r="AH36" s="363"/>
      <c r="AI36" s="363"/>
      <c r="AJ36" s="364"/>
      <c r="AK36" s="354"/>
      <c r="AL36" s="359"/>
      <c r="AM36" s="360"/>
      <c r="AN36" s="360"/>
      <c r="AO36" s="361"/>
      <c r="AP36" s="358"/>
      <c r="AQ36" s="358"/>
    </row>
    <row r="37" spans="1:43" ht="21" customHeight="1">
      <c r="A37" s="314">
        <f>+'FOR. PARA DILIGENCIAR PA Y SEGU'!C68</f>
        <v>0</v>
      </c>
      <c r="B37" s="359"/>
      <c r="C37" s="360"/>
      <c r="D37" s="360"/>
      <c r="E37" s="360"/>
      <c r="F37" s="360"/>
      <c r="G37" s="360"/>
      <c r="H37" s="360"/>
      <c r="I37" s="360"/>
      <c r="J37" s="360"/>
      <c r="K37" s="360"/>
      <c r="L37" s="360"/>
      <c r="M37" s="361"/>
      <c r="N37" s="362"/>
      <c r="O37" s="363"/>
      <c r="P37" s="363"/>
      <c r="Q37" s="363"/>
      <c r="R37" s="363"/>
      <c r="S37" s="363"/>
      <c r="T37" s="363"/>
      <c r="U37" s="363"/>
      <c r="V37" s="363"/>
      <c r="W37" s="363"/>
      <c r="X37" s="363"/>
      <c r="Y37" s="363"/>
      <c r="Z37" s="363"/>
      <c r="AA37" s="363"/>
      <c r="AB37" s="363"/>
      <c r="AC37" s="363"/>
      <c r="AD37" s="363"/>
      <c r="AE37" s="363"/>
      <c r="AF37" s="363"/>
      <c r="AG37" s="363"/>
      <c r="AH37" s="363"/>
      <c r="AI37" s="363"/>
      <c r="AJ37" s="364"/>
      <c r="AK37" s="354"/>
      <c r="AL37" s="359"/>
      <c r="AM37" s="360"/>
      <c r="AN37" s="360"/>
      <c r="AO37" s="361"/>
      <c r="AP37" s="358"/>
      <c r="AQ37" s="358"/>
    </row>
    <row r="38" spans="1:43" ht="21" customHeight="1">
      <c r="A38" s="314">
        <f>+'FOR. PARA DILIGENCIAR PA Y SEGU'!C69</f>
        <v>0</v>
      </c>
      <c r="B38" s="367"/>
      <c r="C38" s="368"/>
      <c r="D38" s="368"/>
      <c r="E38" s="368"/>
      <c r="F38" s="368"/>
      <c r="G38" s="368"/>
      <c r="H38" s="368"/>
      <c r="I38" s="368"/>
      <c r="J38" s="368"/>
      <c r="K38" s="368"/>
      <c r="L38" s="368"/>
      <c r="M38" s="369"/>
      <c r="N38" s="370"/>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373"/>
      <c r="AL38" s="367"/>
      <c r="AM38" s="368"/>
      <c r="AN38" s="368"/>
      <c r="AO38" s="369"/>
      <c r="AP38" s="374"/>
      <c r="AQ38" s="374"/>
    </row>
    <row r="39" spans="1:43" ht="21" customHeight="1">
      <c r="A39" s="314">
        <f>+'FOR. PARA DILIGENCIAR PA Y SEGU'!C70</f>
        <v>0</v>
      </c>
      <c r="B39" s="367"/>
      <c r="C39" s="368"/>
      <c r="D39" s="368"/>
      <c r="E39" s="368"/>
      <c r="F39" s="368"/>
      <c r="G39" s="368"/>
      <c r="H39" s="368"/>
      <c r="I39" s="368"/>
      <c r="J39" s="368"/>
      <c r="K39" s="368"/>
      <c r="L39" s="368"/>
      <c r="M39" s="369"/>
      <c r="N39" s="370"/>
      <c r="O39" s="371"/>
      <c r="P39" s="371"/>
      <c r="Q39" s="371"/>
      <c r="R39" s="371"/>
      <c r="S39" s="371"/>
      <c r="T39" s="371"/>
      <c r="U39" s="371"/>
      <c r="V39" s="371"/>
      <c r="W39" s="371"/>
      <c r="X39" s="371"/>
      <c r="Y39" s="371"/>
      <c r="Z39" s="371"/>
      <c r="AA39" s="371"/>
      <c r="AB39" s="371"/>
      <c r="AC39" s="371"/>
      <c r="AD39" s="371"/>
      <c r="AE39" s="371"/>
      <c r="AF39" s="371"/>
      <c r="AG39" s="371"/>
      <c r="AH39" s="371"/>
      <c r="AI39" s="371"/>
      <c r="AJ39" s="372"/>
      <c r="AK39" s="373"/>
      <c r="AL39" s="367"/>
      <c r="AM39" s="368"/>
      <c r="AN39" s="368"/>
      <c r="AO39" s="369"/>
      <c r="AP39" s="374"/>
      <c r="AQ39" s="374"/>
    </row>
    <row r="40" spans="1:43" ht="21" customHeight="1">
      <c r="A40" s="314">
        <f>+'FOR. PARA DILIGENCIAR PA Y SEGU'!C71</f>
        <v>0</v>
      </c>
      <c r="B40" s="367"/>
      <c r="C40" s="368"/>
      <c r="D40" s="368"/>
      <c r="E40" s="368"/>
      <c r="F40" s="368"/>
      <c r="G40" s="368"/>
      <c r="H40" s="368"/>
      <c r="I40" s="368"/>
      <c r="J40" s="368"/>
      <c r="K40" s="368"/>
      <c r="L40" s="368"/>
      <c r="M40" s="369"/>
      <c r="N40" s="370"/>
      <c r="O40" s="371"/>
      <c r="P40" s="371"/>
      <c r="Q40" s="371"/>
      <c r="R40" s="371"/>
      <c r="S40" s="371"/>
      <c r="T40" s="371"/>
      <c r="U40" s="371"/>
      <c r="V40" s="371"/>
      <c r="W40" s="371"/>
      <c r="X40" s="371"/>
      <c r="Y40" s="371"/>
      <c r="Z40" s="371"/>
      <c r="AA40" s="371"/>
      <c r="AB40" s="371"/>
      <c r="AC40" s="371"/>
      <c r="AD40" s="371"/>
      <c r="AE40" s="371"/>
      <c r="AF40" s="371"/>
      <c r="AG40" s="371"/>
      <c r="AH40" s="371"/>
      <c r="AI40" s="371"/>
      <c r="AJ40" s="372"/>
      <c r="AK40" s="373"/>
      <c r="AL40" s="367"/>
      <c r="AM40" s="368"/>
      <c r="AN40" s="368"/>
      <c r="AO40" s="369"/>
      <c r="AP40" s="374"/>
      <c r="AQ40" s="374"/>
    </row>
    <row r="41" spans="1:43" ht="21" customHeight="1">
      <c r="A41" s="314">
        <f>+'FOR. PARA DILIGENCIAR PA Y SEGU'!C72</f>
        <v>0</v>
      </c>
      <c r="B41" s="367"/>
      <c r="C41" s="368"/>
      <c r="D41" s="368"/>
      <c r="E41" s="368"/>
      <c r="F41" s="368"/>
      <c r="G41" s="368"/>
      <c r="H41" s="368"/>
      <c r="I41" s="368"/>
      <c r="J41" s="368"/>
      <c r="K41" s="368"/>
      <c r="L41" s="368"/>
      <c r="M41" s="369"/>
      <c r="N41" s="370"/>
      <c r="O41" s="371"/>
      <c r="P41" s="371"/>
      <c r="Q41" s="371"/>
      <c r="R41" s="371"/>
      <c r="S41" s="371"/>
      <c r="T41" s="371"/>
      <c r="U41" s="371"/>
      <c r="V41" s="371"/>
      <c r="W41" s="371"/>
      <c r="X41" s="371"/>
      <c r="Y41" s="371"/>
      <c r="Z41" s="371"/>
      <c r="AA41" s="371"/>
      <c r="AB41" s="371"/>
      <c r="AC41" s="371"/>
      <c r="AD41" s="371"/>
      <c r="AE41" s="371"/>
      <c r="AF41" s="371"/>
      <c r="AG41" s="371"/>
      <c r="AH41" s="371"/>
      <c r="AI41" s="371"/>
      <c r="AJ41" s="372"/>
      <c r="AK41" s="373"/>
      <c r="AL41" s="367"/>
      <c r="AM41" s="368"/>
      <c r="AN41" s="368"/>
      <c r="AO41" s="369"/>
      <c r="AP41" s="374"/>
      <c r="AQ41" s="374"/>
    </row>
    <row r="42" spans="1:43" ht="21" customHeight="1">
      <c r="A42" s="314">
        <f>+'FOR. PARA DILIGENCIAR PA Y SEGU'!C73</f>
        <v>0</v>
      </c>
      <c r="B42" s="367"/>
      <c r="C42" s="368"/>
      <c r="D42" s="368"/>
      <c r="E42" s="368"/>
      <c r="F42" s="368"/>
      <c r="G42" s="368"/>
      <c r="H42" s="368"/>
      <c r="I42" s="368"/>
      <c r="J42" s="368"/>
      <c r="K42" s="368"/>
      <c r="L42" s="368"/>
      <c r="M42" s="369"/>
      <c r="N42" s="370"/>
      <c r="O42" s="371"/>
      <c r="P42" s="371"/>
      <c r="Q42" s="371"/>
      <c r="R42" s="371"/>
      <c r="S42" s="371"/>
      <c r="T42" s="371"/>
      <c r="U42" s="371"/>
      <c r="V42" s="371"/>
      <c r="W42" s="371"/>
      <c r="X42" s="371"/>
      <c r="Y42" s="371"/>
      <c r="Z42" s="371"/>
      <c r="AA42" s="371"/>
      <c r="AB42" s="371"/>
      <c r="AC42" s="371"/>
      <c r="AD42" s="371"/>
      <c r="AE42" s="371"/>
      <c r="AF42" s="371"/>
      <c r="AG42" s="371"/>
      <c r="AH42" s="371"/>
      <c r="AI42" s="371"/>
      <c r="AJ42" s="372"/>
      <c r="AK42" s="373"/>
      <c r="AL42" s="367"/>
      <c r="AM42" s="368"/>
      <c r="AN42" s="368"/>
      <c r="AO42" s="369"/>
      <c r="AP42" s="374"/>
      <c r="AQ42" s="374"/>
    </row>
    <row r="43" spans="1:43" ht="21" customHeight="1">
      <c r="A43" s="314">
        <f>+'FOR. PARA DILIGENCIAR PA Y SEGU'!C74</f>
        <v>0</v>
      </c>
      <c r="B43" s="367"/>
      <c r="C43" s="368"/>
      <c r="D43" s="368"/>
      <c r="E43" s="368"/>
      <c r="F43" s="368"/>
      <c r="G43" s="368"/>
      <c r="H43" s="368"/>
      <c r="I43" s="368"/>
      <c r="J43" s="368"/>
      <c r="K43" s="368"/>
      <c r="L43" s="368"/>
      <c r="M43" s="369"/>
      <c r="N43" s="370"/>
      <c r="O43" s="371"/>
      <c r="P43" s="371"/>
      <c r="Q43" s="371"/>
      <c r="R43" s="371"/>
      <c r="S43" s="371"/>
      <c r="T43" s="371"/>
      <c r="U43" s="371"/>
      <c r="V43" s="371"/>
      <c r="W43" s="371"/>
      <c r="X43" s="371"/>
      <c r="Y43" s="371"/>
      <c r="Z43" s="371"/>
      <c r="AA43" s="371"/>
      <c r="AB43" s="371"/>
      <c r="AC43" s="371"/>
      <c r="AD43" s="371"/>
      <c r="AE43" s="371"/>
      <c r="AF43" s="371"/>
      <c r="AG43" s="371"/>
      <c r="AH43" s="371"/>
      <c r="AI43" s="371"/>
      <c r="AJ43" s="372"/>
      <c r="AK43" s="373"/>
      <c r="AL43" s="367"/>
      <c r="AM43" s="368"/>
      <c r="AN43" s="368"/>
      <c r="AO43" s="369"/>
      <c r="AP43" s="374"/>
      <c r="AQ43" s="374"/>
    </row>
    <row r="44" spans="1:43" ht="21" customHeight="1">
      <c r="A44" s="314">
        <f>+'FOR. PARA DILIGENCIAR PA Y SEGU'!C75</f>
        <v>0</v>
      </c>
      <c r="B44" s="367"/>
      <c r="C44" s="368"/>
      <c r="D44" s="368"/>
      <c r="E44" s="368"/>
      <c r="F44" s="368"/>
      <c r="G44" s="368"/>
      <c r="H44" s="368"/>
      <c r="I44" s="368"/>
      <c r="J44" s="368"/>
      <c r="K44" s="368"/>
      <c r="L44" s="368"/>
      <c r="M44" s="369"/>
      <c r="N44" s="370"/>
      <c r="O44" s="371"/>
      <c r="P44" s="371"/>
      <c r="Q44" s="371"/>
      <c r="R44" s="371"/>
      <c r="S44" s="371"/>
      <c r="T44" s="371"/>
      <c r="U44" s="371"/>
      <c r="V44" s="371"/>
      <c r="W44" s="371"/>
      <c r="X44" s="371"/>
      <c r="Y44" s="371"/>
      <c r="Z44" s="371"/>
      <c r="AA44" s="371"/>
      <c r="AB44" s="371"/>
      <c r="AC44" s="371"/>
      <c r="AD44" s="371"/>
      <c r="AE44" s="371"/>
      <c r="AF44" s="371"/>
      <c r="AG44" s="371"/>
      <c r="AH44" s="371"/>
      <c r="AI44" s="371"/>
      <c r="AJ44" s="372"/>
      <c r="AK44" s="373"/>
      <c r="AL44" s="367"/>
      <c r="AM44" s="368"/>
      <c r="AN44" s="368"/>
      <c r="AO44" s="369"/>
      <c r="AP44" s="374"/>
      <c r="AQ44" s="374"/>
    </row>
    <row r="45" spans="1:43" ht="21" customHeight="1">
      <c r="A45" s="314">
        <f>+'FOR. PARA DILIGENCIAR PA Y SEGU'!C76</f>
        <v>0</v>
      </c>
      <c r="B45" s="367"/>
      <c r="C45" s="368"/>
      <c r="D45" s="368"/>
      <c r="E45" s="368"/>
      <c r="F45" s="368"/>
      <c r="G45" s="368"/>
      <c r="H45" s="368"/>
      <c r="I45" s="368"/>
      <c r="J45" s="368"/>
      <c r="K45" s="368"/>
      <c r="L45" s="368"/>
      <c r="M45" s="369"/>
      <c r="N45" s="370"/>
      <c r="O45" s="371"/>
      <c r="P45" s="371"/>
      <c r="Q45" s="371"/>
      <c r="R45" s="371"/>
      <c r="S45" s="371"/>
      <c r="T45" s="371"/>
      <c r="U45" s="371"/>
      <c r="V45" s="371"/>
      <c r="W45" s="371"/>
      <c r="X45" s="371"/>
      <c r="Y45" s="371"/>
      <c r="Z45" s="371"/>
      <c r="AA45" s="371"/>
      <c r="AB45" s="371"/>
      <c r="AC45" s="371"/>
      <c r="AD45" s="371"/>
      <c r="AE45" s="371"/>
      <c r="AF45" s="371"/>
      <c r="AG45" s="371"/>
      <c r="AH45" s="371"/>
      <c r="AI45" s="371"/>
      <c r="AJ45" s="372"/>
      <c r="AK45" s="373"/>
      <c r="AL45" s="367"/>
      <c r="AM45" s="368"/>
      <c r="AN45" s="368"/>
      <c r="AO45" s="369"/>
      <c r="AP45" s="374"/>
      <c r="AQ45" s="374"/>
    </row>
    <row r="46" spans="1:43" ht="21" customHeight="1" thickBot="1">
      <c r="A46" s="315">
        <f>+'FOR. PARA DILIGENCIAR PA Y SEGU'!C77</f>
        <v>0</v>
      </c>
      <c r="B46" s="375"/>
      <c r="C46" s="376"/>
      <c r="D46" s="376"/>
      <c r="E46" s="376"/>
      <c r="F46" s="376"/>
      <c r="G46" s="376"/>
      <c r="H46" s="376"/>
      <c r="I46" s="376"/>
      <c r="J46" s="376"/>
      <c r="K46" s="376"/>
      <c r="L46" s="376"/>
      <c r="M46" s="377"/>
      <c r="N46" s="378"/>
      <c r="O46" s="379"/>
      <c r="P46" s="379"/>
      <c r="Q46" s="379"/>
      <c r="R46" s="379"/>
      <c r="S46" s="379"/>
      <c r="T46" s="379"/>
      <c r="U46" s="379"/>
      <c r="V46" s="379"/>
      <c r="W46" s="379"/>
      <c r="X46" s="379"/>
      <c r="Y46" s="379"/>
      <c r="Z46" s="379"/>
      <c r="AA46" s="379"/>
      <c r="AB46" s="379"/>
      <c r="AC46" s="379"/>
      <c r="AD46" s="379"/>
      <c r="AE46" s="379"/>
      <c r="AF46" s="379"/>
      <c r="AG46" s="379"/>
      <c r="AH46" s="379"/>
      <c r="AI46" s="379"/>
      <c r="AJ46" s="380"/>
      <c r="AK46" s="373"/>
      <c r="AL46" s="375"/>
      <c r="AM46" s="376"/>
      <c r="AN46" s="376"/>
      <c r="AO46" s="377"/>
      <c r="AP46" s="374"/>
      <c r="AQ46" s="374"/>
    </row>
    <row r="47" spans="1:43" ht="13.5" thickBot="1">
      <c r="A47" s="635" t="s">
        <v>200</v>
      </c>
      <c r="B47" s="222">
        <f t="shared" ref="B47:AO47" si="1">SUM(B7:B46)</f>
        <v>77958</v>
      </c>
      <c r="C47" s="223">
        <f t="shared" si="1"/>
        <v>74766</v>
      </c>
      <c r="D47" s="223">
        <f t="shared" si="1"/>
        <v>78049</v>
      </c>
      <c r="E47" s="223">
        <f t="shared" si="1"/>
        <v>74819</v>
      </c>
      <c r="F47" s="223">
        <f t="shared" si="1"/>
        <v>159812</v>
      </c>
      <c r="G47" s="223">
        <f t="shared" si="1"/>
        <v>154414</v>
      </c>
      <c r="H47" s="223">
        <f t="shared" si="1"/>
        <v>85074</v>
      </c>
      <c r="I47" s="223">
        <f t="shared" si="1"/>
        <v>80449</v>
      </c>
      <c r="J47" s="223">
        <f t="shared" si="1"/>
        <v>412962</v>
      </c>
      <c r="K47" s="223">
        <f t="shared" si="1"/>
        <v>452993</v>
      </c>
      <c r="L47" s="223">
        <f t="shared" si="1"/>
        <v>114622</v>
      </c>
      <c r="M47" s="223">
        <f t="shared" si="1"/>
        <v>144403</v>
      </c>
      <c r="N47" s="223">
        <f t="shared" si="1"/>
        <v>448</v>
      </c>
      <c r="O47" s="223">
        <f t="shared" si="1"/>
        <v>480</v>
      </c>
      <c r="P47" s="223">
        <f t="shared" si="1"/>
        <v>1</v>
      </c>
      <c r="Q47" s="223">
        <f t="shared" si="1"/>
        <v>9</v>
      </c>
      <c r="R47" s="223">
        <f t="shared" si="1"/>
        <v>87</v>
      </c>
      <c r="S47" s="223">
        <f t="shared" si="1"/>
        <v>115</v>
      </c>
      <c r="T47" s="223">
        <f t="shared" si="1"/>
        <v>7</v>
      </c>
      <c r="U47" s="223">
        <f t="shared" si="1"/>
        <v>45</v>
      </c>
      <c r="V47" s="223">
        <f t="shared" si="1"/>
        <v>0</v>
      </c>
      <c r="W47" s="223">
        <f t="shared" si="1"/>
        <v>0</v>
      </c>
      <c r="X47" s="223">
        <f t="shared" si="1"/>
        <v>0</v>
      </c>
      <c r="Y47" s="223">
        <f t="shared" si="1"/>
        <v>0</v>
      </c>
      <c r="Z47" s="223">
        <f t="shared" si="1"/>
        <v>0</v>
      </c>
      <c r="AA47" s="223">
        <f t="shared" si="1"/>
        <v>22</v>
      </c>
      <c r="AB47" s="223">
        <f t="shared" si="1"/>
        <v>1</v>
      </c>
      <c r="AC47" s="223">
        <f t="shared" si="1"/>
        <v>0</v>
      </c>
      <c r="AD47" s="223">
        <f t="shared" si="1"/>
        <v>0</v>
      </c>
      <c r="AE47" s="223">
        <f t="shared" si="1"/>
        <v>0</v>
      </c>
      <c r="AF47" s="223">
        <f t="shared" si="1"/>
        <v>0</v>
      </c>
      <c r="AG47" s="223">
        <f t="shared" si="1"/>
        <v>0</v>
      </c>
      <c r="AH47" s="223">
        <f t="shared" si="1"/>
        <v>0</v>
      </c>
      <c r="AI47" s="223">
        <f t="shared" si="1"/>
        <v>1804</v>
      </c>
      <c r="AJ47" s="223">
        <f t="shared" si="1"/>
        <v>2846</v>
      </c>
      <c r="AK47" s="223">
        <f t="shared" si="1"/>
        <v>1536</v>
      </c>
      <c r="AL47" s="223">
        <f t="shared" si="1"/>
        <v>1874</v>
      </c>
      <c r="AM47" s="223">
        <f t="shared" si="1"/>
        <v>3102</v>
      </c>
      <c r="AN47" s="223">
        <f t="shared" si="1"/>
        <v>477</v>
      </c>
      <c r="AO47" s="223">
        <f t="shared" si="1"/>
        <v>606</v>
      </c>
      <c r="AP47" s="180"/>
      <c r="AQ47" s="181"/>
    </row>
    <row r="48" spans="1:43" ht="13.5" thickBot="1">
      <c r="A48" s="637"/>
      <c r="B48" s="650">
        <f>SUM(B47:M47)</f>
        <v>1910321</v>
      </c>
      <c r="C48" s="651"/>
      <c r="D48" s="651"/>
      <c r="E48" s="651"/>
      <c r="F48" s="651"/>
      <c r="G48" s="651"/>
      <c r="H48" s="651"/>
      <c r="I48" s="651"/>
      <c r="J48" s="651"/>
      <c r="K48" s="651"/>
      <c r="L48" s="651"/>
      <c r="M48" s="652"/>
      <c r="N48" s="650">
        <f>SUM(N47:AJ47)</f>
        <v>5865</v>
      </c>
      <c r="O48" s="651"/>
      <c r="P48" s="651"/>
      <c r="Q48" s="651"/>
      <c r="R48" s="651"/>
      <c r="S48" s="651"/>
      <c r="T48" s="651"/>
      <c r="U48" s="651"/>
      <c r="V48" s="651"/>
      <c r="W48" s="651"/>
      <c r="X48" s="651"/>
      <c r="Y48" s="651"/>
      <c r="Z48" s="651"/>
      <c r="AA48" s="651"/>
      <c r="AB48" s="651"/>
      <c r="AC48" s="651"/>
      <c r="AD48" s="651"/>
      <c r="AE48" s="651"/>
      <c r="AF48" s="651"/>
      <c r="AG48" s="651"/>
      <c r="AH48" s="651"/>
      <c r="AI48" s="651"/>
      <c r="AJ48" s="652"/>
      <c r="AK48" s="179">
        <f>SUM(AK7:AK17)</f>
        <v>1346</v>
      </c>
      <c r="AL48" s="659">
        <f>SUM(AL47:AO47)</f>
        <v>6059</v>
      </c>
      <c r="AM48" s="660"/>
      <c r="AN48" s="660"/>
      <c r="AO48" s="661"/>
    </row>
    <row r="49" spans="1:41">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2"/>
      <c r="AL49" s="646"/>
      <c r="AM49" s="646"/>
      <c r="AN49" s="646"/>
      <c r="AO49" s="646"/>
    </row>
    <row r="51" spans="1:41" ht="31.5" customHeight="1">
      <c r="A51" s="630" t="s">
        <v>222</v>
      </c>
      <c r="B51" s="631" t="s">
        <v>1982</v>
      </c>
      <c r="C51" s="631"/>
      <c r="D51" s="631"/>
      <c r="E51" s="631"/>
      <c r="F51" s="631"/>
      <c r="G51" s="631"/>
      <c r="H51" s="631"/>
      <c r="I51" s="631"/>
      <c r="J51" s="631"/>
      <c r="K51" s="631"/>
      <c r="L51" s="631"/>
      <c r="M51" s="631"/>
      <c r="N51" s="631"/>
      <c r="O51" s="631"/>
      <c r="P51" s="631"/>
      <c r="Q51" s="631"/>
    </row>
    <row r="52" spans="1:41" ht="31.5" customHeight="1">
      <c r="A52" s="630"/>
      <c r="B52" s="631"/>
      <c r="C52" s="631"/>
      <c r="D52" s="631"/>
      <c r="E52" s="631"/>
      <c r="F52" s="631"/>
      <c r="G52" s="631"/>
      <c r="H52" s="631"/>
      <c r="I52" s="631"/>
      <c r="J52" s="631"/>
      <c r="K52" s="631"/>
      <c r="L52" s="631"/>
      <c r="M52" s="631"/>
      <c r="N52" s="631"/>
      <c r="O52" s="631"/>
      <c r="P52" s="631"/>
      <c r="Q52" s="631"/>
    </row>
  </sheetData>
  <sheetProtection password="DF2C" sheet="1" objects="1" scenarios="1" selectLockedCells="1"/>
  <protectedRanges>
    <protectedRange sqref="B51" name="Rango3"/>
    <protectedRange sqref="B38:T46" name="Rango1"/>
    <protectedRange sqref="AA38:AO46" name="Rango2"/>
    <protectedRange sqref="B7:T11 B14:T37 L12:T12 H13:T13" name="Rango1_1"/>
    <protectedRange sqref="AA7:AO7 AA12:AH13 AA8:AJ11 AL8:AO11 AA14:AJ37 AL14:AO37 AK8:AK37" name="Rango2_2"/>
    <protectedRange sqref="B12:K12 B13:G13" name="Rango1_2_1"/>
    <protectedRange sqref="AI12:AJ13 AL12:AO13" name="Rango2_1_1"/>
  </protectedRanges>
  <mergeCells count="37">
    <mergeCell ref="B1:U2"/>
    <mergeCell ref="AC1:AO1"/>
    <mergeCell ref="AC2:AO2"/>
    <mergeCell ref="J5:K5"/>
    <mergeCell ref="L5:M5"/>
    <mergeCell ref="N5:O5"/>
    <mergeCell ref="P5:Q5"/>
    <mergeCell ref="B5:C5"/>
    <mergeCell ref="D5:E5"/>
    <mergeCell ref="F5:G5"/>
    <mergeCell ref="AG5:AH5"/>
    <mergeCell ref="AI5:AJ5"/>
    <mergeCell ref="AL4:AO4"/>
    <mergeCell ref="T5:U5"/>
    <mergeCell ref="V5:W5"/>
    <mergeCell ref="R5:S5"/>
    <mergeCell ref="AQ4:AQ6"/>
    <mergeCell ref="AL5:AM5"/>
    <mergeCell ref="AN5:AO5"/>
    <mergeCell ref="AL49:AO49"/>
    <mergeCell ref="AL48:AO48"/>
    <mergeCell ref="AP4:AP6"/>
    <mergeCell ref="A51:A52"/>
    <mergeCell ref="B51:Q52"/>
    <mergeCell ref="X5:Y5"/>
    <mergeCell ref="Z5:AA5"/>
    <mergeCell ref="A3:A6"/>
    <mergeCell ref="B3:AO3"/>
    <mergeCell ref="N4:AJ4"/>
    <mergeCell ref="B49:AJ49"/>
    <mergeCell ref="B4:M4"/>
    <mergeCell ref="A47:A48"/>
    <mergeCell ref="B48:M48"/>
    <mergeCell ref="N48:AJ48"/>
    <mergeCell ref="H5:I5"/>
    <mergeCell ref="AE5:AF5"/>
    <mergeCell ref="AC5:AD5"/>
  </mergeCells>
  <phoneticPr fontId="53" type="noConversion"/>
  <conditionalFormatting sqref="AL48:AO48">
    <cfRule type="cellIs" dxfId="12" priority="11" stopIfTrue="1" operator="equal">
      <formula>$N$48</formula>
    </cfRule>
    <cfRule type="cellIs" dxfId="11" priority="12" stopIfTrue="1" operator="equal">
      <formula>$B$48</formula>
    </cfRule>
    <cfRule type="cellIs" dxfId="10" priority="13" stopIfTrue="1" operator="notEqual">
      <formula>$N$48</formula>
    </cfRule>
  </conditionalFormatting>
  <conditionalFormatting sqref="AK49">
    <cfRule type="expression" dxfId="9" priority="9" stopIfTrue="1">
      <formula>$B$48=$N$48</formula>
    </cfRule>
    <cfRule type="expression" dxfId="8" priority="10" stopIfTrue="1">
      <formula>$B$48=$AL$48</formula>
    </cfRule>
  </conditionalFormatting>
  <conditionalFormatting sqref="AL49:AO49">
    <cfRule type="expression" dxfId="7" priority="8" stopIfTrue="1">
      <formula>$B$48=$AL$48</formula>
    </cfRule>
  </conditionalFormatting>
  <conditionalFormatting sqref="N48:AJ48">
    <cfRule type="cellIs" dxfId="6" priority="5" stopIfTrue="1" operator="notEqual">
      <formula>$B$48</formula>
    </cfRule>
    <cfRule type="cellIs" dxfId="5" priority="6" stopIfTrue="1" operator="equal">
      <formula>$B$48</formula>
    </cfRule>
    <cfRule type="cellIs" dxfId="4" priority="7" stopIfTrue="1" operator="equal">
      <formula>$AL$48</formula>
    </cfRule>
  </conditionalFormatting>
  <conditionalFormatting sqref="B48:M48">
    <cfRule type="cellIs" dxfId="3" priority="2" stopIfTrue="1" operator="equal">
      <formula>$N$48</formula>
    </cfRule>
    <cfRule type="cellIs" dxfId="2" priority="3" stopIfTrue="1" operator="notEqual">
      <formula>$N$48</formula>
    </cfRule>
    <cfRule type="cellIs" dxfId="1" priority="4" stopIfTrue="1" operator="equal">
      <formula>$AL$48</formula>
    </cfRule>
  </conditionalFormatting>
  <conditionalFormatting sqref="B49:AJ49">
    <cfRule type="expression" dxfId="0" priority="1" stopIfTrue="1">
      <formula>$B$48=$N$48</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91</vt:i4>
      </vt:variant>
    </vt:vector>
  </HeadingPairs>
  <TitlesOfParts>
    <vt:vector size="96" baseType="lpstr">
      <vt:lpstr>INSTRUC. PLAN DE ACCION Y SEG</vt:lpstr>
      <vt:lpstr>FOR. PARA DILIGENCIAR PA Y SEGU</vt:lpstr>
      <vt:lpstr>PONDERACION DE IMPORTANCIA</vt:lpstr>
      <vt:lpstr>CRONOGRAMA</vt:lpstr>
      <vt:lpstr>POBLACION PRIORITAR BENEFICIADA</vt:lpstr>
      <vt:lpstr>'FOR. PARA DILIGENCIAR PA Y SEGU'!_Toc318378522</vt:lpstr>
      <vt:lpstr>'INSTRUC. PLAN DE ACCION Y SEG'!_Toc318378522</vt:lpstr>
      <vt:lpstr>'FOR. PARA DILIGENCIAR PA Y SEGU'!_Toc318378528</vt:lpstr>
      <vt:lpstr>'INSTRUC. PLAN DE ACCION Y SEG'!_Toc318378528</vt:lpstr>
      <vt:lpstr>'FOR. PARA DILIGENCIAR PA Y SEGU'!_Toc318378529</vt:lpstr>
      <vt:lpstr>'INSTRUC. PLAN DE ACCION Y SEG'!_Toc318378529</vt:lpstr>
      <vt:lpstr>'FOR. PARA DILIGENCIAR PA Y SEGU'!_Toc318378547</vt:lpstr>
      <vt:lpstr>'INSTRUC. PLAN DE ACCION Y SEG'!_Toc318378547</vt:lpstr>
      <vt:lpstr>'FOR. PARA DILIGENCIAR PA Y SEGU'!_Toc318378560</vt:lpstr>
      <vt:lpstr>'INSTRUC. PLAN DE ACCION Y SEG'!_Toc318378560</vt:lpstr>
      <vt:lpstr>'FOR. PARA DILIGENCIAR PA Y SEGU'!_Toc320192452</vt:lpstr>
      <vt:lpstr>'INSTRUC. PLAN DE ACCION Y SEG'!_Toc320192452</vt:lpstr>
      <vt:lpstr>'FOR. PARA DILIGENCIAR PA Y SEGU'!_Toc320192469</vt:lpstr>
      <vt:lpstr>'INSTRUC. PLAN DE ACCION Y SEG'!_Toc320192469</vt:lpstr>
      <vt:lpstr>'FOR. PARA DILIGENCIAR PA Y SEGU'!_Toc320192471</vt:lpstr>
      <vt:lpstr>'INSTRUC. PLAN DE ACCION Y SEG'!_Toc320192471</vt:lpstr>
      <vt:lpstr>'FOR. PARA DILIGENCIAR PA Y SEGU'!_Toc320192472</vt:lpstr>
      <vt:lpstr>'INSTRUC. PLAN DE ACCION Y SEG'!_Toc320192472</vt:lpstr>
      <vt:lpstr>'FOR. PARA DILIGENCIAR PA Y SEGU'!_Toc320789834</vt:lpstr>
      <vt:lpstr>'INSTRUC. PLAN DE ACCION Y SEG'!_Toc320789834</vt:lpstr>
      <vt:lpstr>'FOR. PARA DILIGENCIAR PA Y SEGU'!_Toc323051937</vt:lpstr>
      <vt:lpstr>'INSTRUC. PLAN DE ACCION Y SEG'!_Toc323051937</vt:lpstr>
      <vt:lpstr>'FOR. PARA DILIGENCIAR PA Y SEGU'!_Toc323051939</vt:lpstr>
      <vt:lpstr>'INSTRUC. PLAN DE ACCION Y SEG'!_Toc323051939</vt:lpstr>
      <vt:lpstr>'FOR. PARA DILIGENCIAR PA Y SEGU'!_Toc323051940</vt:lpstr>
      <vt:lpstr>'INSTRUC. PLAN DE ACCION Y SEG'!_Toc323051940</vt:lpstr>
      <vt:lpstr>'FOR. PARA DILIGENCIAR PA Y SEGU'!_Toc323051943</vt:lpstr>
      <vt:lpstr>'INSTRUC. PLAN DE ACCION Y SEG'!_Toc323051943</vt:lpstr>
      <vt:lpstr>'FOR. PARA DILIGENCIAR PA Y SEGU'!_Toc323051946</vt:lpstr>
      <vt:lpstr>'INSTRUC. PLAN DE ACCION Y SEG'!_Toc323051946</vt:lpstr>
      <vt:lpstr>'FOR. PARA DILIGENCIAR PA Y SEGU'!_Toc323051948</vt:lpstr>
      <vt:lpstr>'INSTRUC. PLAN DE ACCION Y SEG'!_Toc323051948</vt:lpstr>
      <vt:lpstr>'FOR. PARA DILIGENCIAR PA Y SEGU'!_Toc323051953</vt:lpstr>
      <vt:lpstr>'INSTRUC. PLAN DE ACCION Y SEG'!_Toc323051953</vt:lpstr>
      <vt:lpstr>'FOR. PARA DILIGENCIAR PA Y SEGU'!_Toc323051955</vt:lpstr>
      <vt:lpstr>'INSTRUC. PLAN DE ACCION Y SEG'!_Toc323051955</vt:lpstr>
      <vt:lpstr>'FOR. PARA DILIGENCIAR PA Y SEGU'!_Toc323051957</vt:lpstr>
      <vt:lpstr>'INSTRUC. PLAN DE ACCION Y SEG'!_Toc323051957</vt:lpstr>
      <vt:lpstr>'FOR. PARA DILIGENCIAR PA Y SEGU'!_Toc323051964</vt:lpstr>
      <vt:lpstr>'INSTRUC. PLAN DE ACCION Y SEG'!_Toc323051964</vt:lpstr>
      <vt:lpstr>'FOR. PARA DILIGENCIAR PA Y SEGU'!_Toc323051966</vt:lpstr>
      <vt:lpstr>'INSTRUC. PLAN DE ACCION Y SEG'!_Toc323051966</vt:lpstr>
      <vt:lpstr>'FOR. PARA DILIGENCIAR PA Y SEGU'!_Toc323051967</vt:lpstr>
      <vt:lpstr>'INSTRUC. PLAN DE ACCION Y SEG'!_Toc323051967</vt:lpstr>
      <vt:lpstr>'FOR. PARA DILIGENCIAR PA Y SEGU'!_Toc323051971</vt:lpstr>
      <vt:lpstr>'INSTRUC. PLAN DE ACCION Y SEG'!_Toc323051971</vt:lpstr>
      <vt:lpstr>'FOR. PARA DILIGENCIAR PA Y SEGU'!_Toc323051972</vt:lpstr>
      <vt:lpstr>'INSTRUC. PLAN DE ACCION Y SEG'!_Toc323051972</vt:lpstr>
      <vt:lpstr>'FOR. PARA DILIGENCIAR PA Y SEGU'!_Toc323051973</vt:lpstr>
      <vt:lpstr>'INSTRUC. PLAN DE ACCION Y SEG'!_Toc323051973</vt:lpstr>
      <vt:lpstr>'FOR. PARA DILIGENCIAR PA Y SEGU'!_Toc323051986</vt:lpstr>
      <vt:lpstr>'INSTRUC. PLAN DE ACCION Y SEG'!_Toc323051986</vt:lpstr>
      <vt:lpstr>'FOR. PARA DILIGENCIAR PA Y SEGU'!_Toc323051987</vt:lpstr>
      <vt:lpstr>'INSTRUC. PLAN DE ACCION Y SEG'!_Toc323051987</vt:lpstr>
      <vt:lpstr>'FOR. PARA DILIGENCIAR PA Y SEGU'!_Toc323051992</vt:lpstr>
      <vt:lpstr>'INSTRUC. PLAN DE ACCION Y SEG'!_Toc323051992</vt:lpstr>
      <vt:lpstr>'FOR. PARA DILIGENCIAR PA Y SEGU'!_Toc323051997</vt:lpstr>
      <vt:lpstr>'INSTRUC. PLAN DE ACCION Y SEG'!_Toc323051997</vt:lpstr>
      <vt:lpstr>'FOR. PARA DILIGENCIAR PA Y SEGU'!_Toc323052017</vt:lpstr>
      <vt:lpstr>'INSTRUC. PLAN DE ACCION Y SEG'!_Toc323052017</vt:lpstr>
      <vt:lpstr>CRONOGRAMA!Área_de_impresión</vt:lpstr>
      <vt:lpstr>'FOR. PARA DILIGENCIAR PA Y SEGU'!Área_de_impresión</vt:lpstr>
      <vt:lpstr>'INSTRUC. PLAN DE ACCION Y SEG'!Área_de_impresión</vt:lpstr>
      <vt:lpstr>'INSTRUC. PLAN DE ACCION Y SEG'!CMP</vt:lpstr>
      <vt:lpstr>CMP</vt:lpstr>
      <vt:lpstr>'INSTRUC. PLAN DE ACCION Y SEG'!MatrizP</vt:lpstr>
      <vt:lpstr>MatrizP</vt:lpstr>
      <vt:lpstr>'INSTRUC. PLAN DE ACCION Y SEG'!MatrizR</vt:lpstr>
      <vt:lpstr>MatrizR</vt:lpstr>
      <vt:lpstr>'INSTRUC. PLAN DE ACCION Y SEG'!MP</vt:lpstr>
      <vt:lpstr>MP</vt:lpstr>
      <vt:lpstr>'INSTRUC. PLAN DE ACCION Y SEG'!MR</vt:lpstr>
      <vt:lpstr>MR</vt:lpstr>
      <vt:lpstr>'INSTRUC. PLAN DE ACCION Y SEG'!Nucleos</vt:lpstr>
      <vt:lpstr>Nucleos</vt:lpstr>
      <vt:lpstr>'INSTRUC. PLAN DE ACCION Y SEG'!Prog</vt:lpstr>
      <vt:lpstr>Prog</vt:lpstr>
      <vt:lpstr>'INSTRUC. PLAN DE ACCION Y SEG'!Secre</vt:lpstr>
      <vt:lpstr>Secre</vt:lpstr>
      <vt:lpstr>'INSTRUC. PLAN DE ACCION Y SEG'!secretarias</vt:lpstr>
      <vt:lpstr>secretarias</vt:lpstr>
      <vt:lpstr>'INSTRUC. PLAN DE ACCION Y SEG'!SubP</vt:lpstr>
      <vt:lpstr>SubP</vt:lpstr>
      <vt:lpstr>'INSTRUC. PLAN DE ACCION Y SEG'!trimestre</vt:lpstr>
      <vt:lpstr>trimestre</vt:lpstr>
      <vt:lpstr>Varia1</vt:lpstr>
      <vt:lpstr>Varia2</vt:lpstr>
      <vt:lpstr>varia3</vt:lpstr>
      <vt:lpstr>varia4</vt:lpstr>
      <vt:lpstr>'INSTRUC. PLAN DE ACCION Y SEG'!Vigencia</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colivella</dc:creator>
  <cp:lastModifiedBy>Administrador</cp:lastModifiedBy>
  <cp:lastPrinted>2014-01-30T20:06:43Z</cp:lastPrinted>
  <dcterms:created xsi:type="dcterms:W3CDTF">2008-06-09T18:56:06Z</dcterms:created>
  <dcterms:modified xsi:type="dcterms:W3CDTF">2015-10-06T19:30:46Z</dcterms:modified>
</cp:coreProperties>
</file>